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6-) Oprava trati v ús. OLC-Řepčín-Senice n.H\ZD pro uchazeče\"/>
    </mc:Choice>
  </mc:AlternateContent>
  <bookViews>
    <workbookView xWindow="0" yWindow="0" windowWidth="21570" windowHeight="9405" activeTab="3"/>
  </bookViews>
  <sheets>
    <sheet name="Rekapitulace stavby" sheetId="1" r:id="rId1"/>
    <sheet name="SO 01 - železniční svršek" sheetId="2" r:id="rId2"/>
    <sheet name="SO 02 - VON" sheetId="3" r:id="rId3"/>
    <sheet name="SO 03 - Materiál dodávaný..." sheetId="4" r:id="rId4"/>
  </sheets>
  <definedNames>
    <definedName name="_xlnm._FilterDatabase" localSheetId="1" hidden="1">'SO 01 - železniční svršek'!$C$118:$K$266</definedName>
    <definedName name="_xlnm._FilterDatabase" localSheetId="2" hidden="1">'SO 02 - VON'!$C$116:$K$134</definedName>
    <definedName name="_xlnm._FilterDatabase" localSheetId="3" hidden="1">'SO 03 - Materiál dodávaný...'!$C$115:$K$150</definedName>
    <definedName name="_xlnm.Print_Titles" localSheetId="0">'Rekapitulace stavby'!$92:$92</definedName>
    <definedName name="_xlnm.Print_Titles" localSheetId="1">'SO 01 - železniční svršek'!$118:$118</definedName>
    <definedName name="_xlnm.Print_Titles" localSheetId="2">'SO 02 - VON'!$116:$116</definedName>
    <definedName name="_xlnm.Print_Titles" localSheetId="3">'SO 03 - Materiál dodávaný...'!$115:$115</definedName>
    <definedName name="_xlnm.Print_Area" localSheetId="0">'Rekapitulace stavby'!$D$4:$AO$76,'Rekapitulace stavby'!$C$82:$AQ$98</definedName>
    <definedName name="_xlnm.Print_Area" localSheetId="1">'SO 01 - železniční svršek'!$C$4:$J$76,'SO 01 - železniční svršek'!$C$82:$J$100,'SO 01 - železniční svršek'!$C$106:$J$266</definedName>
    <definedName name="_xlnm.Print_Area" localSheetId="2">'SO 02 - VON'!$C$4:$J$76,'SO 02 - VON'!$C$82:$J$98,'SO 02 - VON'!$C$104:$J$134</definedName>
    <definedName name="_xlnm.Print_Area" localSheetId="3">'SO 03 - Materiál dodávaný...'!$C$4:$J$76,'SO 03 - Materiál dodávaný...'!$C$82:$J$97,'SO 03 - Materiál dodávaný...'!$C$103:$J$150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3" i="4" s="1"/>
  <c r="J17" i="4"/>
  <c r="J15" i="4"/>
  <c r="E15" i="4"/>
  <c r="F112" i="4" s="1"/>
  <c r="J14" i="4"/>
  <c r="J110" i="4"/>
  <c r="E7" i="4"/>
  <c r="E85" i="4" s="1"/>
  <c r="J37" i="3"/>
  <c r="J36" i="3"/>
  <c r="AY96" i="1" s="1"/>
  <c r="J35" i="3"/>
  <c r="AX96" i="1" s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91" i="3" s="1"/>
  <c r="J20" i="3"/>
  <c r="J18" i="3"/>
  <c r="E18" i="3"/>
  <c r="F114" i="3" s="1"/>
  <c r="J17" i="3"/>
  <c r="J15" i="3"/>
  <c r="E15" i="3"/>
  <c r="F113" i="3" s="1"/>
  <c r="J14" i="3"/>
  <c r="J12" i="3"/>
  <c r="J89" i="3" s="1"/>
  <c r="E7" i="3"/>
  <c r="E107" i="3" s="1"/>
  <c r="J37" i="2"/>
  <c r="J36" i="2"/>
  <c r="AY95" i="1"/>
  <c r="J35" i="2"/>
  <c r="AX95" i="1" s="1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3" i="2"/>
  <c r="E11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5" i="2"/>
  <c r="E15" i="2"/>
  <c r="F91" i="2" s="1"/>
  <c r="J14" i="2"/>
  <c r="J12" i="2"/>
  <c r="J113" i="2"/>
  <c r="E7" i="2"/>
  <c r="E85" i="2" s="1"/>
  <c r="L90" i="1"/>
  <c r="AM90" i="1"/>
  <c r="AM89" i="1"/>
  <c r="L89" i="1"/>
  <c r="AM87" i="1"/>
  <c r="L87" i="1"/>
  <c r="L85" i="1"/>
  <c r="L84" i="1"/>
  <c r="J149" i="4"/>
  <c r="J147" i="4"/>
  <c r="J145" i="4"/>
  <c r="J143" i="4"/>
  <c r="J141" i="4"/>
  <c r="J139" i="4"/>
  <c r="BK137" i="4"/>
  <c r="J135" i="4"/>
  <c r="J133" i="4"/>
  <c r="J131" i="4"/>
  <c r="J125" i="4"/>
  <c r="J123" i="4"/>
  <c r="J121" i="4"/>
  <c r="J119" i="4"/>
  <c r="J117" i="4"/>
  <c r="J133" i="3"/>
  <c r="BK131" i="3"/>
  <c r="J129" i="3"/>
  <c r="J127" i="3"/>
  <c r="BK263" i="2"/>
  <c r="BK250" i="2"/>
  <c r="BK238" i="2"/>
  <c r="J236" i="2"/>
  <c r="J234" i="2"/>
  <c r="BK232" i="2"/>
  <c r="J230" i="2"/>
  <c r="J226" i="2"/>
  <c r="J224" i="2"/>
  <c r="BK222" i="2"/>
  <c r="J220" i="2"/>
  <c r="J218" i="2"/>
  <c r="BK216" i="2"/>
  <c r="J214" i="2"/>
  <c r="J212" i="2"/>
  <c r="J202" i="2"/>
  <c r="J194" i="2"/>
  <c r="J192" i="2"/>
  <c r="BK190" i="2"/>
  <c r="J188" i="2"/>
  <c r="BK186" i="2"/>
  <c r="J184" i="2"/>
  <c r="BK182" i="2"/>
  <c r="BK180" i="2"/>
  <c r="BK178" i="2"/>
  <c r="J174" i="2"/>
  <c r="J168" i="2"/>
  <c r="BK166" i="2"/>
  <c r="BK164" i="2"/>
  <c r="J162" i="2"/>
  <c r="BK148" i="2"/>
  <c r="J146" i="2"/>
  <c r="BK144" i="2"/>
  <c r="BK142" i="2"/>
  <c r="BK140" i="2"/>
  <c r="J126" i="2"/>
  <c r="BK122" i="2"/>
  <c r="J120" i="2"/>
  <c r="BK149" i="4"/>
  <c r="BK147" i="4"/>
  <c r="BK145" i="4"/>
  <c r="BK143" i="4"/>
  <c r="BK141" i="4"/>
  <c r="BK139" i="4"/>
  <c r="J137" i="4"/>
  <c r="BK135" i="4"/>
  <c r="BK133" i="4"/>
  <c r="BK131" i="4"/>
  <c r="J129" i="4"/>
  <c r="BK127" i="4"/>
  <c r="BK125" i="4"/>
  <c r="BK123" i="4"/>
  <c r="BK121" i="4"/>
  <c r="BK119" i="4"/>
  <c r="BK117" i="4"/>
  <c r="BK133" i="3"/>
  <c r="J131" i="3"/>
  <c r="BK127" i="3"/>
  <c r="J125" i="3"/>
  <c r="J123" i="3"/>
  <c r="BK121" i="3"/>
  <c r="BK119" i="3"/>
  <c r="BK265" i="2"/>
  <c r="J263" i="2"/>
  <c r="BK261" i="2"/>
  <c r="BK259" i="2"/>
  <c r="BK257" i="2"/>
  <c r="BK255" i="2"/>
  <c r="BK253" i="2"/>
  <c r="J250" i="2"/>
  <c r="BK248" i="2"/>
  <c r="J248" i="2"/>
  <c r="BK246" i="2"/>
  <c r="J246" i="2"/>
  <c r="J244" i="2"/>
  <c r="J242" i="2"/>
  <c r="BK240" i="2"/>
  <c r="J240" i="2"/>
  <c r="J238" i="2"/>
  <c r="BK236" i="2"/>
  <c r="BK234" i="2"/>
  <c r="J232" i="2"/>
  <c r="BK230" i="2"/>
  <c r="J228" i="2"/>
  <c r="BK224" i="2"/>
  <c r="J222" i="2"/>
  <c r="BK220" i="2"/>
  <c r="BK218" i="2"/>
  <c r="J216" i="2"/>
  <c r="BK214" i="2"/>
  <c r="BK212" i="2"/>
  <c r="BK210" i="2"/>
  <c r="BK208" i="2"/>
  <c r="J208" i="2"/>
  <c r="J206" i="2"/>
  <c r="BK204" i="2"/>
  <c r="BK202" i="2"/>
  <c r="BK200" i="2"/>
  <c r="BK198" i="2"/>
  <c r="J196" i="2"/>
  <c r="BK194" i="2"/>
  <c r="BK192" i="2"/>
  <c r="J190" i="2"/>
  <c r="BK188" i="2"/>
  <c r="J186" i="2"/>
  <c r="BK184" i="2"/>
  <c r="J182" i="2"/>
  <c r="J178" i="2"/>
  <c r="BK176" i="2"/>
  <c r="BK174" i="2"/>
  <c r="BK172" i="2"/>
  <c r="J172" i="2"/>
  <c r="BK170" i="2"/>
  <c r="J166" i="2"/>
  <c r="J164" i="2"/>
  <c r="BK162" i="2"/>
  <c r="BK160" i="2"/>
  <c r="J160" i="2"/>
  <c r="J158" i="2"/>
  <c r="J156" i="2"/>
  <c r="BK154" i="2"/>
  <c r="J154" i="2"/>
  <c r="BK152" i="2"/>
  <c r="J152" i="2"/>
  <c r="BK150" i="2"/>
  <c r="J148" i="2"/>
  <c r="BK146" i="2"/>
  <c r="J144" i="2"/>
  <c r="J142" i="2"/>
  <c r="J140" i="2"/>
  <c r="J136" i="2"/>
  <c r="BK134" i="2"/>
  <c r="J132" i="2"/>
  <c r="BK130" i="2"/>
  <c r="BK128" i="2"/>
  <c r="BK124" i="2"/>
  <c r="BK120" i="2"/>
  <c r="BK129" i="4"/>
  <c r="J127" i="4"/>
  <c r="BK129" i="3"/>
  <c r="BK125" i="3"/>
  <c r="BK123" i="3"/>
  <c r="J121" i="3"/>
  <c r="J119" i="3"/>
  <c r="J265" i="2"/>
  <c r="J261" i="2"/>
  <c r="J259" i="2"/>
  <c r="J257" i="2"/>
  <c r="J255" i="2"/>
  <c r="J253" i="2"/>
  <c r="BK244" i="2"/>
  <c r="BK242" i="2"/>
  <c r="BK228" i="2"/>
  <c r="BK226" i="2"/>
  <c r="J210" i="2"/>
  <c r="BK206" i="2"/>
  <c r="J204" i="2"/>
  <c r="J200" i="2"/>
  <c r="J198" i="2"/>
  <c r="BK196" i="2"/>
  <c r="J180" i="2"/>
  <c r="J176" i="2"/>
  <c r="J170" i="2"/>
  <c r="BK168" i="2"/>
  <c r="BK158" i="2"/>
  <c r="BK156" i="2"/>
  <c r="J150" i="2"/>
  <c r="BK136" i="2"/>
  <c r="J134" i="2"/>
  <c r="BK132" i="2"/>
  <c r="J130" i="2"/>
  <c r="J128" i="2"/>
  <c r="BK126" i="2"/>
  <c r="J124" i="2"/>
  <c r="J122" i="2"/>
  <c r="AS94" i="1"/>
  <c r="T139" i="2" l="1"/>
  <c r="T138" i="2" s="1"/>
  <c r="R252" i="2"/>
  <c r="BK139" i="2"/>
  <c r="BK138" i="2" s="1"/>
  <c r="J138" i="2" s="1"/>
  <c r="J97" i="2" s="1"/>
  <c r="P139" i="2"/>
  <c r="P138" i="2"/>
  <c r="BK252" i="2"/>
  <c r="J252" i="2" s="1"/>
  <c r="J99" i="2" s="1"/>
  <c r="T252" i="2"/>
  <c r="P116" i="4"/>
  <c r="AU97" i="1"/>
  <c r="BK118" i="3"/>
  <c r="J118" i="3"/>
  <c r="J97" i="3" s="1"/>
  <c r="P118" i="3"/>
  <c r="P117" i="3" s="1"/>
  <c r="AU96" i="1" s="1"/>
  <c r="R118" i="3"/>
  <c r="R117" i="3" s="1"/>
  <c r="BK116" i="4"/>
  <c r="J116" i="4" s="1"/>
  <c r="J96" i="4" s="1"/>
  <c r="R116" i="4"/>
  <c r="R139" i="2"/>
  <c r="R138" i="2" s="1"/>
  <c r="P252" i="2"/>
  <c r="T118" i="3"/>
  <c r="T117" i="3"/>
  <c r="T116" i="4"/>
  <c r="F92" i="2"/>
  <c r="J115" i="2"/>
  <c r="BE120" i="2"/>
  <c r="BE142" i="2"/>
  <c r="BE146" i="2"/>
  <c r="BE160" i="2"/>
  <c r="BE172" i="2"/>
  <c r="BE180" i="2"/>
  <c r="BE182" i="2"/>
  <c r="BE184" i="2"/>
  <c r="BE188" i="2"/>
  <c r="BE192" i="2"/>
  <c r="BE202" i="2"/>
  <c r="BE214" i="2"/>
  <c r="BE220" i="2"/>
  <c r="BE222" i="2"/>
  <c r="BE224" i="2"/>
  <c r="BE232" i="2"/>
  <c r="BE246" i="2"/>
  <c r="BE248" i="2"/>
  <c r="BE263" i="2"/>
  <c r="E85" i="3"/>
  <c r="F91" i="3"/>
  <c r="J92" i="3"/>
  <c r="BE127" i="3"/>
  <c r="J89" i="2"/>
  <c r="E109" i="2"/>
  <c r="F115" i="2"/>
  <c r="J116" i="2"/>
  <c r="BE122" i="2"/>
  <c r="BE124" i="2"/>
  <c r="BE126" i="2"/>
  <c r="BE128" i="2"/>
  <c r="BE140" i="2"/>
  <c r="BE144" i="2"/>
  <c r="BE148" i="2"/>
  <c r="BE162" i="2"/>
  <c r="BE164" i="2"/>
  <c r="BE166" i="2"/>
  <c r="BE168" i="2"/>
  <c r="BE176" i="2"/>
  <c r="BE178" i="2"/>
  <c r="BE186" i="2"/>
  <c r="BE190" i="2"/>
  <c r="BE194" i="2"/>
  <c r="BE200" i="2"/>
  <c r="BE204" i="2"/>
  <c r="BE208" i="2"/>
  <c r="BE210" i="2"/>
  <c r="BE212" i="2"/>
  <c r="BE216" i="2"/>
  <c r="BE218" i="2"/>
  <c r="BE226" i="2"/>
  <c r="BE230" i="2"/>
  <c r="BE236" i="2"/>
  <c r="BE238" i="2"/>
  <c r="BE244" i="2"/>
  <c r="BE250" i="2"/>
  <c r="BE257" i="2"/>
  <c r="BE259" i="2"/>
  <c r="F92" i="3"/>
  <c r="J111" i="3"/>
  <c r="J113" i="3"/>
  <c r="BE119" i="3"/>
  <c r="BE121" i="3"/>
  <c r="BE125" i="3"/>
  <c r="BE129" i="3"/>
  <c r="BE131" i="3"/>
  <c r="J89" i="4"/>
  <c r="F91" i="4"/>
  <c r="F92" i="4"/>
  <c r="E106" i="4"/>
  <c r="J112" i="4"/>
  <c r="J113" i="4"/>
  <c r="BE117" i="4"/>
  <c r="BE121" i="4"/>
  <c r="BE123" i="4"/>
  <c r="BE125" i="4"/>
  <c r="BE127" i="4"/>
  <c r="BE129" i="4"/>
  <c r="BE131" i="4"/>
  <c r="BE133" i="4"/>
  <c r="BE137" i="4"/>
  <c r="BE141" i="4"/>
  <c r="BE143" i="4"/>
  <c r="BE145" i="4"/>
  <c r="BE149" i="4"/>
  <c r="BE130" i="2"/>
  <c r="BE132" i="2"/>
  <c r="BE134" i="2"/>
  <c r="BE136" i="2"/>
  <c r="BE150" i="2"/>
  <c r="BE152" i="2"/>
  <c r="BE154" i="2"/>
  <c r="BE156" i="2"/>
  <c r="BE158" i="2"/>
  <c r="BE170" i="2"/>
  <c r="BE174" i="2"/>
  <c r="BE196" i="2"/>
  <c r="BE198" i="2"/>
  <c r="BE206" i="2"/>
  <c r="BE228" i="2"/>
  <c r="BE234" i="2"/>
  <c r="BE240" i="2"/>
  <c r="BE242" i="2"/>
  <c r="BE253" i="2"/>
  <c r="BE255" i="2"/>
  <c r="BE261" i="2"/>
  <c r="BE265" i="2"/>
  <c r="BE123" i="3"/>
  <c r="BE133" i="3"/>
  <c r="BE119" i="4"/>
  <c r="BE135" i="4"/>
  <c r="BE139" i="4"/>
  <c r="BE147" i="4"/>
  <c r="F35" i="2"/>
  <c r="BB95" i="1" s="1"/>
  <c r="F35" i="3"/>
  <c r="BB96" i="1" s="1"/>
  <c r="F35" i="4"/>
  <c r="BB97" i="1" s="1"/>
  <c r="F34" i="2"/>
  <c r="BA95" i="1" s="1"/>
  <c r="J34" i="3"/>
  <c r="AW96" i="1" s="1"/>
  <c r="F37" i="3"/>
  <c r="BD96" i="1" s="1"/>
  <c r="F37" i="4"/>
  <c r="BD97" i="1" s="1"/>
  <c r="J34" i="2"/>
  <c r="AW95" i="1" s="1"/>
  <c r="F36" i="2"/>
  <c r="BC95" i="1" s="1"/>
  <c r="F37" i="2"/>
  <c r="BD95" i="1" s="1"/>
  <c r="F34" i="3"/>
  <c r="BA96" i="1" s="1"/>
  <c r="F36" i="3"/>
  <c r="BC96" i="1" s="1"/>
  <c r="F34" i="4"/>
  <c r="BA97" i="1" s="1"/>
  <c r="F36" i="4"/>
  <c r="BC97" i="1" s="1"/>
  <c r="J34" i="4"/>
  <c r="AW97" i="1" s="1"/>
  <c r="R119" i="2" l="1"/>
  <c r="P119" i="2"/>
  <c r="AU95" i="1" s="1"/>
  <c r="T119" i="2"/>
  <c r="BK119" i="2"/>
  <c r="J119" i="2" s="1"/>
  <c r="J96" i="2" s="1"/>
  <c r="J139" i="2"/>
  <c r="J98" i="2" s="1"/>
  <c r="BK117" i="3"/>
  <c r="J117" i="3"/>
  <c r="J96" i="3"/>
  <c r="J30" i="4"/>
  <c r="AG97" i="1"/>
  <c r="BD94" i="1"/>
  <c r="W33" i="1"/>
  <c r="AU94" i="1"/>
  <c r="BA94" i="1"/>
  <c r="AW94" i="1" s="1"/>
  <c r="AK30" i="1" s="1"/>
  <c r="F33" i="2"/>
  <c r="AZ95" i="1"/>
  <c r="F33" i="4"/>
  <c r="AZ97" i="1"/>
  <c r="J33" i="2"/>
  <c r="AV95" i="1" s="1"/>
  <c r="AT95" i="1" s="1"/>
  <c r="BC94" i="1"/>
  <c r="AY94" i="1"/>
  <c r="J33" i="3"/>
  <c r="AV96" i="1" s="1"/>
  <c r="AT96" i="1" s="1"/>
  <c r="J33" i="4"/>
  <c r="AV97" i="1" s="1"/>
  <c r="AT97" i="1" s="1"/>
  <c r="BB94" i="1"/>
  <c r="W31" i="1"/>
  <c r="F33" i="3"/>
  <c r="AZ96" i="1" s="1"/>
  <c r="J30" i="2" l="1"/>
  <c r="AG95" i="1" s="1"/>
  <c r="AN95" i="1" s="1"/>
  <c r="J39" i="2"/>
  <c r="J39" i="4"/>
  <c r="AN97" i="1"/>
  <c r="AZ94" i="1"/>
  <c r="AV94" i="1" s="1"/>
  <c r="AK29" i="1" s="1"/>
  <c r="J30" i="3"/>
  <c r="AG96" i="1"/>
  <c r="AN96" i="1" s="1"/>
  <c r="AX94" i="1"/>
  <c r="W30" i="1"/>
  <c r="W32" i="1"/>
  <c r="J39" i="3" l="1"/>
  <c r="W29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<sst xmlns="http://schemas.openxmlformats.org/spreadsheetml/2006/main" count="2231" uniqueCount="559">
  <si>
    <t>Export Komplet</t>
  </si>
  <si>
    <t/>
  </si>
  <si>
    <t>2.0</t>
  </si>
  <si>
    <t>False</t>
  </si>
  <si>
    <t>{2c257984-47f5-46f6-b899-c1505b000443}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</si>
  <si>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</si>
  <si>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</si>
  <si>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</si>
  <si>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</si>
  <si>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</si>
  <si>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</si>
  <si>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</si>
  <si>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</si>
  <si>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</si>
  <si>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</si>
  <si>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</si>
  <si>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</si>
  <si>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</si>
  <si>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</si>
  <si>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</si>
  <si>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</si>
  <si>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</si>
  <si>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</si>
  <si>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</si>
  <si>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</si>
  <si>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</si>
  <si>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</si>
  <si>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</si>
  <si>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</si>
  <si>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</si>
  <si>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</si>
  <si>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</si>
  <si>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</si>
  <si>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</si>
  <si>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</si>
  <si>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</si>
  <si>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</si>
  <si>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</si>
  <si>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</si>
  <si>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</si>
  <si>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</si>
  <si>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</si>
  <si>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</si>
  <si>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</si>
  <si>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</si>
  <si>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</si>
  <si>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</si>
  <si>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</si>
  <si>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</si>
  <si>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</si>
  <si>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</si>
  <si>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</si>
  <si>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</si>
  <si>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</si>
  <si>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</si>
  <si>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</si>
  <si>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</si>
  <si>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</si>
  <si>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</si>
  <si>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</si>
  <si>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</si>
  <si>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</si>
  <si>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</si>
  <si>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</si>
  <si>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</si>
  <si>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</si>
  <si>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</si>
  <si>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</si>
  <si>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</si>
  <si>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</si>
  <si>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</si>
  <si>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</si>
  <si>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</si>
  <si>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</si>
  <si>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</si>
  <si>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</si>
  <si>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</si>
  <si>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</si>
  <si>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</si>
  <si>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</si>
  <si>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</si>
  <si>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{9af8083a-b0a8-4ae9-a785-3b6798319228}</t>
  </si>
  <si>
    <t>2</t>
  </si>
  <si>
    <t>SO 02</t>
  </si>
  <si>
    <t>VON</t>
  </si>
  <si>
    <t>{0536f131-e555-4ef8-82b1-8f25815b6f45}</t>
  </si>
  <si>
    <t>SO 03</t>
  </si>
  <si>
    <t>Materiál dodávaný objednatelem</t>
  </si>
  <si>
    <t>{ac099e7f-c748-4a5a-88c8-39f55c13d9b0}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</si>
  <si>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</si>
  <si>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</si>
  <si>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</si>
  <si>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</si>
  <si>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</si>
  <si>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</si>
  <si>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</si>
  <si>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</si>
  <si>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</si>
  <si>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</si>
  <si>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</si>
  <si>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</si>
  <si>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</si>
  <si>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</si>
  <si>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</si>
  <si>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</si>
  <si>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</si>
  <si>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</si>
  <si>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</si>
  <si>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</si>
  <si>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</si>
  <si>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</si>
  <si>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</si>
  <si>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</si>
  <si>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</si>
  <si>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</si>
  <si>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třídy min. BII</t>
  </si>
  <si>
    <t>t</t>
  </si>
  <si>
    <t>8</t>
  </si>
  <si>
    <t>ROZPOCET</t>
  </si>
  <si>
    <t>4</t>
  </si>
  <si>
    <t>2120792758</t>
  </si>
  <si>
    <t>PP</t>
  </si>
  <si>
    <t>5964161010</t>
  </si>
  <si>
    <t>Beton lehce zhutnitelný C 20/25;X0 F5 2 285 2 765</t>
  </si>
  <si>
    <t>m3</t>
  </si>
  <si>
    <t>339049798</t>
  </si>
  <si>
    <t>3</t>
  </si>
  <si>
    <t>5955101030</t>
  </si>
  <si>
    <t>Kamenivo drcené drť frakce 8/16</t>
  </si>
  <si>
    <t>-88106917</t>
  </si>
  <si>
    <t>5963101007</t>
  </si>
  <si>
    <t>Přejezd celopryžový pro nezatížené komunikace se závěrnou zídkou tv. T</t>
  </si>
  <si>
    <t>m</t>
  </si>
  <si>
    <t>2108958568</t>
  </si>
  <si>
    <t>5</t>
  </si>
  <si>
    <t>5962119020</t>
  </si>
  <si>
    <t>Zajištění PPK štítek konzolové a hřebové značky</t>
  </si>
  <si>
    <t>kus</t>
  </si>
  <si>
    <t>1632811256</t>
  </si>
  <si>
    <t>6</t>
  </si>
  <si>
    <t>5962119025</t>
  </si>
  <si>
    <t>Zajištění PPK betonový sloupek pro konzolovou značku</t>
  </si>
  <si>
    <t>79236789</t>
  </si>
  <si>
    <t>7</t>
  </si>
  <si>
    <t>5962119000</t>
  </si>
  <si>
    <t>Zajištění PPK sloupek zajišťovací značka</t>
  </si>
  <si>
    <t>972526073</t>
  </si>
  <si>
    <t>5957131020</t>
  </si>
  <si>
    <t>Lepený izolovaný styk tv. S49 délky 3,80 m</t>
  </si>
  <si>
    <t>1711500919</t>
  </si>
  <si>
    <t>9</t>
  </si>
  <si>
    <t>5958125010</t>
  </si>
  <si>
    <t>Komplety s antikorozní úpravou ŽS 4 (svěrka ŽS4, šroub RS 1, matice M24, podložka Fe6)</t>
  </si>
  <si>
    <t>-1082994082</t>
  </si>
  <si>
    <t>HSV</t>
  </si>
  <si>
    <t>Práce a dodávky HSV</t>
  </si>
  <si>
    <t>Komunikace pozemní</t>
  </si>
  <si>
    <t>10</t>
  </si>
  <si>
    <t>K</t>
  </si>
  <si>
    <t>5905023020</t>
  </si>
  <si>
    <t>Úprava povrchu stezky rozprostřením štěrkodrtě přes 3 do 5 cm</t>
  </si>
  <si>
    <t>m2</t>
  </si>
  <si>
    <t>493794479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</si>
  <si>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</si>
  <si>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11</t>
  </si>
  <si>
    <t>5905025110</t>
  </si>
  <si>
    <t>Doplnění stezky štěrkodrtí souvislé</t>
  </si>
  <si>
    <t>1389482559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</si>
  <si>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</si>
  <si>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12</t>
  </si>
  <si>
    <t>5905050030</t>
  </si>
  <si>
    <t>Souvislá výměna KL se snesením KR koleje pražce dřevěné rozdělení "u"</t>
  </si>
  <si>
    <t>km</t>
  </si>
  <si>
    <t>-537454771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</si>
  <si>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</si>
  <si>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13</t>
  </si>
  <si>
    <t>5905050210</t>
  </si>
  <si>
    <t>Souvislá výměna KL se snesením KR výhybky pražce dřevěné</t>
  </si>
  <si>
    <t>-1689928432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</si>
  <si>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</si>
  <si>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14</t>
  </si>
  <si>
    <t>5905065010</t>
  </si>
  <si>
    <t>Samostatná úprava vrstvy kolejového lože pod ložnou plochou pražců v koleji</t>
  </si>
  <si>
    <t>956559405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</si>
  <si>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</si>
  <si>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5905070020</t>
  </si>
  <si>
    <t>Odsunutí koleje od osy přes 0,50 m</t>
  </si>
  <si>
    <t>-2015856883</t>
  </si>
  <si>
    <t>Odsunutí koleje od osy přes 0,50 m. Poznámka: 1. V cenách jsou započteny náklady na odstranění kameniva za hlavami, podél pražců a odsun koleje od osy.</t>
  </si>
  <si>
    <t>16</t>
  </si>
  <si>
    <t>5905085040</t>
  </si>
  <si>
    <t>Souvislé čištění KL strojně koleje pražce betonové rozdělení "c"</t>
  </si>
  <si>
    <t>-188563599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</si>
  <si>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</si>
  <si>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17</t>
  </si>
  <si>
    <t>5905085055</t>
  </si>
  <si>
    <t>Souvislé čištění KL strojně koleje pražce betonové rozdělení "u"</t>
  </si>
  <si>
    <t>-816106769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</si>
  <si>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</si>
  <si>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18</t>
  </si>
  <si>
    <t>5905105030</t>
  </si>
  <si>
    <t>Doplnění KL kamenivem souvisle strojně v koleji</t>
  </si>
  <si>
    <t>808024808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</si>
  <si>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</si>
  <si>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19</t>
  </si>
  <si>
    <t>5906130380</t>
  </si>
  <si>
    <t>Montáž kolejového roštu v ose koleje pražce betonové vystrojené tv. S49 rozdělení "c"</t>
  </si>
  <si>
    <t>1434809052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</si>
  <si>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</si>
  <si>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20</t>
  </si>
  <si>
    <t>5906130400</t>
  </si>
  <si>
    <t>Montáž kolejového roštu v ose koleje pražce betonové vystrojené tv. S49 rozdělení "u"</t>
  </si>
  <si>
    <t>1799620900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</si>
  <si>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</si>
  <si>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5906135220</t>
  </si>
  <si>
    <t>Demontáž kolejového roštu koleje na úložišti pražce betonové tv. T nebo A rozdělení "c"</t>
  </si>
  <si>
    <t>169872017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</si>
  <si>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</si>
  <si>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22</t>
  </si>
  <si>
    <t>5907010070</t>
  </si>
  <si>
    <t>Výměna LISŮ tv. S49 rozdělení "c"</t>
  </si>
  <si>
    <t>-2093640654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</si>
  <si>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</si>
  <si>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23</t>
  </si>
  <si>
    <t>5907050120</t>
  </si>
  <si>
    <t>Dělení kolejnic kyslíkem tv. S49</t>
  </si>
  <si>
    <t>-709582169</t>
  </si>
  <si>
    <t>Dělení kolejnic kyslíkem tv. S49. Poznámka: 1. V cenách jsou započteny náklady na manipulaci podložení, označení a provedení řezu kolejnice.</t>
  </si>
  <si>
    <t>24</t>
  </si>
  <si>
    <t>5908056010</t>
  </si>
  <si>
    <t>Příplatek za kompletaci na úložišti ŽS4</t>
  </si>
  <si>
    <t>-1154896468</t>
  </si>
  <si>
    <t>Příplatek za kompletaci na úložišti ŽS4. Poznámka: 1. V cenách jsou započteny i náklady na ošetření závitů antikorozním přípravkem, kompletaci nových nebo užitých součástí a případnou manipulaci.</t>
  </si>
  <si>
    <t>25</t>
  </si>
  <si>
    <t>5909030020</t>
  </si>
  <si>
    <t>Následná úprava GPK koleje směrové a výškové uspořádání pražce betonové</t>
  </si>
  <si>
    <t>-159764612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</si>
  <si>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</si>
  <si>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</si>
  <si>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5909032020</t>
  </si>
  <si>
    <t>Přesná úprava GPK koleje směrové a výškové uspořádání pražce betonové</t>
  </si>
  <si>
    <t>-1407182064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</si>
  <si>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</si>
  <si>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</t>
  </si>
  <si>
    <t>5909040010</t>
  </si>
  <si>
    <t>Následná úprava GPK výhybky směrové a výškové uspořádání pražce dřevěné nebo ocelové</t>
  </si>
  <si>
    <t>-195605687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</si>
  <si>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</si>
  <si>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28</t>
  </si>
  <si>
    <t>5910010030</t>
  </si>
  <si>
    <t>Odtavovací stykové svařování kolejnic užitých ve stabilní svařovně vstupní délky do 10 m tv. S49</t>
  </si>
  <si>
    <t>782549255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</si>
  <si>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</si>
  <si>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29</t>
  </si>
  <si>
    <t>5910010130</t>
  </si>
  <si>
    <t>Odtavovací stykové svařování kolejnic užitých ve stabilní svařovně vstupní délky přes 10 m tv. S49</t>
  </si>
  <si>
    <t>-933158791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</si>
  <si>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</si>
  <si>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30</t>
  </si>
  <si>
    <t>5910020030</t>
  </si>
  <si>
    <t>Svařování kolejnic termitem plný předehřev standardní spára svar sériový tv. S49</t>
  </si>
  <si>
    <t>svar</t>
  </si>
  <si>
    <t>-1149502227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</si>
  <si>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</si>
  <si>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</t>
  </si>
  <si>
    <t>5910020130</t>
  </si>
  <si>
    <t>Svařování kolejnic termitem plný předehřev standardní spára svar jednotlivý tv. S49</t>
  </si>
  <si>
    <t>-2143811736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</si>
  <si>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</si>
  <si>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</t>
  </si>
  <si>
    <t>5910035030</t>
  </si>
  <si>
    <t>Dosažení dovolené upínací teploty v BK prodloužením kolejnicového pásu v koleji tv. S49</t>
  </si>
  <si>
    <t>-1754322213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</si>
  <si>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</si>
  <si>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33</t>
  </si>
  <si>
    <t>5910040310</t>
  </si>
  <si>
    <t>Umožnění volné dilatace kolejnice demontáž upevňovadel s osazením kluzných podložek rozdělení pražců "c"</t>
  </si>
  <si>
    <t>909005177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</si>
  <si>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</si>
  <si>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</t>
  </si>
  <si>
    <t>5910040330</t>
  </si>
  <si>
    <t>Umožnění volné dilatace kolejnice demontáž upevňovadel s osazením kluzných podložek rozdělení pražců "u"</t>
  </si>
  <si>
    <t>970495626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</si>
  <si>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</si>
  <si>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</t>
  </si>
  <si>
    <t>5910040410</t>
  </si>
  <si>
    <t>Umožnění volné dilatace kolejnice montáž upevňovadel s odstraněním kluzných podložek rozdělení pražců "c"</t>
  </si>
  <si>
    <t>-1975440603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</si>
  <si>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</si>
  <si>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</t>
  </si>
  <si>
    <t>5910040430</t>
  </si>
  <si>
    <t>Umožnění volné dilatace kolejnice montáž upevňovadel s odstraněním kluzných podložek rozdělení pražců "u"</t>
  </si>
  <si>
    <t>-448699540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</si>
  <si>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</si>
  <si>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37</t>
  </si>
  <si>
    <t>5910045030</t>
  </si>
  <si>
    <t>Zajištění polohy kolejnice bočními válečkovými opěrkami rozdělení pražců "u"</t>
  </si>
  <si>
    <t>1274127124</t>
  </si>
  <si>
    <t>Zajištění polohy kolejnice bočními válečkovými opěrkami rozdělení pražců "u". Poznámka: 1. V cenách jsou započteny náklady na montáž a demontáž bočních opěrek v oblouku o malém poloměru.</t>
  </si>
  <si>
    <t>38</t>
  </si>
  <si>
    <t>5910050010</t>
  </si>
  <si>
    <t>Umožnění volné dilatace dílů výhybek demontáž upevňovadel výhybka I. generace</t>
  </si>
  <si>
    <t>-1470555486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</si>
  <si>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</si>
  <si>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39</t>
  </si>
  <si>
    <t>5910050110</t>
  </si>
  <si>
    <t>Umožnění volné dilatace dílů výhybek montáž upevňovadel výhybka I. generace</t>
  </si>
  <si>
    <t>-1764040528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</si>
  <si>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</si>
  <si>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40</t>
  </si>
  <si>
    <t>5910131030</t>
  </si>
  <si>
    <t>Montáž zádržné opěrky na jazyk i opornici</t>
  </si>
  <si>
    <t>pár</t>
  </si>
  <si>
    <t>2001542719</t>
  </si>
  <si>
    <t>Montáž zádržné opěrky na jazyk i opornici. Poznámka: 1. V cenách jsou započteny náklady na montáž. 2. V cenách nejsou obsaženy náklady na dodávku materiálu a vrtání otvorů.</t>
  </si>
  <si>
    <t>41</t>
  </si>
  <si>
    <t>5961170070</t>
  </si>
  <si>
    <t>Zádržná opěrka proti putování (komplet pro jazky i opornici) S49 R300 pro jazyk ohnutý i přímý</t>
  </si>
  <si>
    <t>-1452787152</t>
  </si>
  <si>
    <t>42</t>
  </si>
  <si>
    <t>5910136010</t>
  </si>
  <si>
    <t>Montáž pražcové kotvy v koleji</t>
  </si>
  <si>
    <t>-1698521550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</si>
  <si>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</si>
  <si>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</t>
  </si>
  <si>
    <t>5911385020</t>
  </si>
  <si>
    <t>Montáž hákového závěru výhybky křižovatkové celé soustavy S49</t>
  </si>
  <si>
    <t>321588868</t>
  </si>
  <si>
    <t>Montáž hákového závěru výhybky křižovatkové celé soustavy S49. Poznámka: 1. V cenách jsou započteny náklady na montáž závěru, seřízení a přezkoušení chodu závěru, provedení západkové zkoušky a ošetření součástí mazivem. 2. V cenách nejsou obsaženy náklady na dodávku materiálu.</t>
  </si>
  <si>
    <t>44</t>
  </si>
  <si>
    <t>5911641040</t>
  </si>
  <si>
    <t>Montáž jednoduché výhybky v ose koleje dřevěné pražce soustavy S49</t>
  </si>
  <si>
    <t>-21764387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</si>
  <si>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</si>
  <si>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45</t>
  </si>
  <si>
    <t>5912045090</t>
  </si>
  <si>
    <t>Montáž návěstidla včetně sloupku a patky staničníku</t>
  </si>
  <si>
    <t>-1557443429</t>
  </si>
  <si>
    <t>Montáž návěstidla včetně sloupku a patky staničníku. Poznámka: 1. V cenách jsou započteny náklady na zemní práce, montáž patky, sloupku a návěstidla, úpravu a rozprostření zeminy na terén. 2. V cenách nejsou obsaženy náklady na dodávku materiálu.</t>
  </si>
  <si>
    <t>46</t>
  </si>
  <si>
    <t>5962101105</t>
  </si>
  <si>
    <t>Návěstidlo staničník 480x610 pozink dvoumístný</t>
  </si>
  <si>
    <t>-687378585</t>
  </si>
  <si>
    <t>47</t>
  </si>
  <si>
    <t>5962113000</t>
  </si>
  <si>
    <t>Sloupek ocelový pozinkovaný 70 mm</t>
  </si>
  <si>
    <t>-262166562</t>
  </si>
  <si>
    <t>48</t>
  </si>
  <si>
    <t>5962114000</t>
  </si>
  <si>
    <t>Výstroj sloupku objímka 50 až 100 mm kompletní</t>
  </si>
  <si>
    <t>998100503</t>
  </si>
  <si>
    <t>49</t>
  </si>
  <si>
    <t>5962114025</t>
  </si>
  <si>
    <t>Výstroj sloupku patka hliníková kompletní (4 otvory)</t>
  </si>
  <si>
    <t>813166115</t>
  </si>
  <si>
    <t>50</t>
  </si>
  <si>
    <t>5962101115</t>
  </si>
  <si>
    <t>Návěstidlo kilometrovník železobetonový se znaky</t>
  </si>
  <si>
    <t>-1200226041</t>
  </si>
  <si>
    <t>51</t>
  </si>
  <si>
    <t>5912050110</t>
  </si>
  <si>
    <t>Staničení demontáž kilometrovníku</t>
  </si>
  <si>
    <t>-1506904417</t>
  </si>
  <si>
    <t>Staničení demontáž kilometrovníku. Poznámka: 1. V cenách jsou započteny náklady na zemní práce a výměnu, demontáž nebo montáž staničení. 2. V cenách nejsou obsaženy náklady na dodávku materiálu.</t>
  </si>
  <si>
    <t>52</t>
  </si>
  <si>
    <t>5912050210</t>
  </si>
  <si>
    <t>Staničení montáž kilometrovníku</t>
  </si>
  <si>
    <t>1041216873</t>
  </si>
  <si>
    <t>Staničení montáž kilometrovníku. Poznámka: 1. V cenách jsou započteny náklady na zemní práce a výměnu, demontáž nebo montáž staničení. 2. V cenách nejsou obsaženy náklady na dodávku materiálu.</t>
  </si>
  <si>
    <t>53</t>
  </si>
  <si>
    <t>5912065210</t>
  </si>
  <si>
    <t>Montáž zajišťovací značky včetně sloupku a základu konzolové</t>
  </si>
  <si>
    <t>805873401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</si>
  <si>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</si>
  <si>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54</t>
  </si>
  <si>
    <t>5913035010</t>
  </si>
  <si>
    <t>Demontáž celopryžové přejezdové konstrukce málo zatížené v koleji část vnější a vnitřní bez závěrných zídek</t>
  </si>
  <si>
    <t>2030289361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</si>
  <si>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</si>
  <si>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55</t>
  </si>
  <si>
    <t>5913040010</t>
  </si>
  <si>
    <t>Montáž celopryžové přejezdové konstrukce málo zatížené v koleji část vnější a vnitřní bez závěrných zídek</t>
  </si>
  <si>
    <t>669657946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</si>
  <si>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</si>
  <si>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56</t>
  </si>
  <si>
    <t>5913040030</t>
  </si>
  <si>
    <t>Montáž celopryžové přejezdové konstrukce málo zatížené v koleji část vnější a vnitřní včetně závěrných zídek</t>
  </si>
  <si>
    <t>1082119305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</si>
  <si>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</si>
  <si>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57</t>
  </si>
  <si>
    <t>5913070020</t>
  </si>
  <si>
    <t>Demontáž betonové přejezdové konstrukce část vnitřní</t>
  </si>
  <si>
    <t>2141509914</t>
  </si>
  <si>
    <t>Demontáž betonové přejezdové konstrukce část vnitřní. Poznámka: 1. V cenách jsou započteny náklady na demontáž konstrukce a naložení na dopravní prostředek.</t>
  </si>
  <si>
    <t>58</t>
  </si>
  <si>
    <t>5913250010</t>
  </si>
  <si>
    <t>Zřízení konstrukce vozovky asfaltobetonové dle vzorového listu Ž lehké - ložní a obrusná vrstva tloušťky do 12 cm</t>
  </si>
  <si>
    <t>485321339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</si>
  <si>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</si>
  <si>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59</t>
  </si>
  <si>
    <t>5963146000</t>
  </si>
  <si>
    <t>Asfaltový beton ACO 11S 50/70 střednězrnný-obrusná vrstva</t>
  </si>
  <si>
    <t>-31846306</t>
  </si>
  <si>
    <t>60</t>
  </si>
  <si>
    <t>5963146010</t>
  </si>
  <si>
    <t>Asfaltový beton ACL 16S 50/70 hrubozrnný-ložní vrstva</t>
  </si>
  <si>
    <t>-649891437</t>
  </si>
  <si>
    <t>61</t>
  </si>
  <si>
    <t>5915005010</t>
  </si>
  <si>
    <t>Hloubení rýh nebo jam na železničním spodku I. třídy</t>
  </si>
  <si>
    <t>1247251144</t>
  </si>
  <si>
    <t>Hloubení rýh nebo jam na železničním spodku I. třídy. Poznámka: 1. V cenách jsou započteny náklady na hloubení a uložení výzisku na terén nebo naložení na dopravní prostředek a uložení na úložišti.</t>
  </si>
  <si>
    <t>62</t>
  </si>
  <si>
    <t>5915015010</t>
  </si>
  <si>
    <t>Svahování zemního tělesa železničního spodku v náspu</t>
  </si>
  <si>
    <t>-861496825</t>
  </si>
  <si>
    <t>Svahování zemního tělesa železničního spodku v náspu. Poznámka: 1. V cenách jsou započteny náklady na svahování železničního tělesa a uložení výzisku na terén nebo naložení na dopravní prostředek.</t>
  </si>
  <si>
    <t>63</t>
  </si>
  <si>
    <t>5999010010</t>
  </si>
  <si>
    <t>Vyjmutí a snesení konstrukcí nebo dílů hmotnosti do 10 t</t>
  </si>
  <si>
    <t>-1187181608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</si>
  <si>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</si>
  <si>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64</t>
  </si>
  <si>
    <t>5999010020</t>
  </si>
  <si>
    <t>Vyjmutí a snesení konstrukcí nebo dílů hmotnosti přes 10 do 20 t</t>
  </si>
  <si>
    <t>437837350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</si>
  <si>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</si>
  <si>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65</t>
  </si>
  <si>
    <t>5999015010</t>
  </si>
  <si>
    <t>Vložení konstrukcí nebo dílů hmotnosti do 10 t</t>
  </si>
  <si>
    <t>1117550822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</si>
  <si>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</si>
  <si>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OST</t>
  </si>
  <si>
    <t>Ostatní</t>
  </si>
  <si>
    <t>66</t>
  </si>
  <si>
    <t>9902100200</t>
  </si>
  <si>
    <t>Doprava obousměrná (např. dodávek z vlastních zásob zhotovitele nebo objednatele nebo výzisku) mechanizací o nosnosti přes 3,5 t sypanin (kameniva, písku, suti, dlažebních kostek, atd.) do 20 km (asfalt)</t>
  </si>
  <si>
    <t>512</t>
  </si>
  <si>
    <t>110982993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</si>
  <si>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</si>
  <si>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67</t>
  </si>
  <si>
    <t>9902300100</t>
  </si>
  <si>
    <t>Doprava jednosměrná (např. nakupovaného materiálu) mechanizací o nosnosti přes 3,5 t sypanin (kameniva, písku, suti, dlažebních kostek, atd.) do 10 km (štěrky)</t>
  </si>
  <si>
    <t>134287058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</si>
  <si>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</si>
  <si>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68</t>
  </si>
  <si>
    <t>9902400100</t>
  </si>
  <si>
    <t>Doprava jednosměrná (např. nakupovaného materiálu) mechanizací o nosnosti přes 3,5 t objemnějšího kusového materiálu (prefabrikátů, stožárů, výhybek, rozvaděčů, vybouraných hmot atd.) do 10 km (vytržená kolejová pole a výhybka)</t>
  </si>
  <si>
    <t>1859272755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</si>
  <si>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</si>
  <si>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</t>
  </si>
  <si>
    <t>9902400500</t>
  </si>
  <si>
    <t>Doprava jednosměrná (např. nakupovaného materiálu) mechanizací o nosnosti přes 3,5 t objemnějšího kusového materiálu (prefabrikátů, stožárů, výhybek, rozvaděčů, vybouraných hmot atd.) do 60 km (pražce sb6 + regenerované kolejnice)</t>
  </si>
  <si>
    <t>1518461614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</si>
  <si>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</si>
  <si>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70</t>
  </si>
  <si>
    <t>9902400700</t>
  </si>
  <si>
    <t>Doprava jednosměrná (např. nakupovaného materiálu) mechanizací o nosnosti přes 3,5 t objemnějšího kusového materiálu (prefabrikátů, stožárů, výhybek, rozvaděčů, vybouraných hmot atd.) do 100 km (nové pražce B03R)</t>
  </si>
  <si>
    <t>16837764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</si>
  <si>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</si>
  <si>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71</t>
  </si>
  <si>
    <t>9902900200</t>
  </si>
  <si>
    <t>Naložení objemnějšího kusového materiálu, vybouraných hmot (pražce sb6 a regenerované kolejnice)</t>
  </si>
  <si>
    <t>2060547362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</si>
  <si>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</si>
  <si>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72</t>
  </si>
  <si>
    <t>9903200100</t>
  </si>
  <si>
    <t>Přeprava mechanizace na místo prováděných prací o hmotnosti přes 12 t přes 50 do 100 km (ASP 2x, UK, Pušl 2x)</t>
  </si>
  <si>
    <t>-2010808570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</si>
  <si>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</si>
  <si>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SO 02 -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</si>
  <si>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</si>
  <si>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</si>
  <si>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</si>
  <si>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</si>
  <si>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</si>
  <si>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</si>
  <si>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-74355501</t>
  </si>
  <si>
    <t>021211001</t>
  </si>
  <si>
    <t>Průzkumné práce pro opravy Doplňující laboratorní rozbor kontaminace zeminy nebo kol. lože</t>
  </si>
  <si>
    <t>1400331828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</si>
  <si>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</si>
  <si>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</si>
  <si>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</si>
  <si>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-1572702377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</si>
  <si>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</si>
  <si>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</si>
  <si>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</si>
  <si>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ks</t>
  </si>
  <si>
    <t>-791793657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</si>
  <si>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</si>
  <si>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</si>
  <si>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</si>
  <si>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-1223849140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</si>
  <si>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</si>
  <si>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</si>
  <si>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-497303715</t>
  </si>
  <si>
    <t>033131001</t>
  </si>
  <si>
    <t>Provozní vlivy Organizační zajištění prací při zřizování a udržování BK kolejí a výhybek</t>
  </si>
  <si>
    <t>-539486321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</si>
  <si>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</si>
  <si>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</si>
  <si>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</si>
  <si>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</si>
  <si>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1224138625</t>
  </si>
  <si>
    <t>SO 03 - Materiál dodávaný objednatelem</t>
  </si>
  <si>
    <t>5956213040</t>
  </si>
  <si>
    <t>Pražec betonový příčný vystrojený  užitý SB6</t>
  </si>
  <si>
    <t>447488110</t>
  </si>
  <si>
    <t>5957201010</t>
  </si>
  <si>
    <t>Kolejnice užité tv. S49</t>
  </si>
  <si>
    <t>-1196967832</t>
  </si>
  <si>
    <t>5958134025</t>
  </si>
  <si>
    <t>Součásti upevňovací svěrka ŽS 4</t>
  </si>
  <si>
    <t>-1372508528</t>
  </si>
  <si>
    <t>5958134044</t>
  </si>
  <si>
    <t>Součásti upevňovací šroub svěrkový RS 1 (M24x80)</t>
  </si>
  <si>
    <t>-63725586</t>
  </si>
  <si>
    <t>5958134115</t>
  </si>
  <si>
    <t>Součásti upevňovací matice M24</t>
  </si>
  <si>
    <t>-1904961890</t>
  </si>
  <si>
    <t>5958158005</t>
  </si>
  <si>
    <t>Podložka pryžová pod patu kolejnice S49  183/126/6</t>
  </si>
  <si>
    <t>-1075069982</t>
  </si>
  <si>
    <t>5956140015</t>
  </si>
  <si>
    <t>Pražec betonový příčný nevystrojený tv. B03R (S)</t>
  </si>
  <si>
    <t>884737038</t>
  </si>
  <si>
    <t>Pražec betonový příčný nevystrojený tv. B03 (S)</t>
  </si>
  <si>
    <t>5957104025</t>
  </si>
  <si>
    <t>Kolejnicové pásy třídy R260 tv. 49 E1 délky 75 metrů</t>
  </si>
  <si>
    <t>38287146</t>
  </si>
  <si>
    <t>5958140005</t>
  </si>
  <si>
    <t>Podkladnice žebrová tv. S4pl</t>
  </si>
  <si>
    <t>-1879078088</t>
  </si>
  <si>
    <t>5958134075</t>
  </si>
  <si>
    <t>Součásti upevňovací vrtule R1(145)</t>
  </si>
  <si>
    <t>602193415</t>
  </si>
  <si>
    <t>5958134080</t>
  </si>
  <si>
    <t>Součásti upevňovací vrtule R2 (160)</t>
  </si>
  <si>
    <t>311998952</t>
  </si>
  <si>
    <t>5958158070</t>
  </si>
  <si>
    <t>Podložka polyetylenová pod podkladnici 380/160/2 (S4, R4)</t>
  </si>
  <si>
    <t>401211562</t>
  </si>
  <si>
    <t>5958173000</t>
  </si>
  <si>
    <t>Polyetylenové pásy v kotoučích</t>
  </si>
  <si>
    <t>2666934</t>
  </si>
  <si>
    <t>5958134040</t>
  </si>
  <si>
    <t>Součásti upevňovací kroužek pružný dvojitý Fe 6</t>
  </si>
  <si>
    <t>-177330926</t>
  </si>
  <si>
    <t>5956101000</t>
  </si>
  <si>
    <t>Pražec dřevěný příčný nevystrojený dub 2600x260x160 mm</t>
  </si>
  <si>
    <t>-2123553891</t>
  </si>
  <si>
    <t>5956116005</t>
  </si>
  <si>
    <t>Pražce dřevěné výhybkové dub skupina 4 150x260</t>
  </si>
  <si>
    <t>85492415</t>
  </si>
  <si>
    <t>5961240050</t>
  </si>
  <si>
    <t>Výhybka jednoduchá užitá kompletní ocelové součásti JS49 1: 9-300 pravá</t>
  </si>
  <si>
    <t>-369598795</t>
  </si>
  <si>
    <t>Oprava trati v úseku Olomouc-Řepčín - Senice na Hané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</si>
</sst>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>
      <selection activeCell="AI10" sqref="AI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2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7"/>
      <c r="BE5" s="18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85" t="s">
        <v>558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7"/>
      <c r="BE6" s="181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81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81"/>
      <c r="BS8" s="14" t="s">
        <v>6</v>
      </c>
    </row>
    <row r="9" spans="1:74" s="1" customFormat="1" ht="14.45" customHeight="1">
      <c r="B9" s="17"/>
      <c r="AR9" s="17"/>
      <c r="BE9" s="181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81"/>
      <c r="BS10" s="14" t="s">
        <v>6</v>
      </c>
    </row>
    <row r="11" spans="1:74" s="1" customFormat="1" ht="18.399999999999999" customHeight="1">
      <c r="B11" s="17"/>
      <c r="E11" s="22" t="s">
        <v>20</v>
      </c>
      <c r="AK11" s="24" t="s">
        <v>25</v>
      </c>
      <c r="AN11" s="22" t="s">
        <v>1</v>
      </c>
      <c r="AR11" s="17"/>
      <c r="BE11" s="181"/>
      <c r="BS11" s="14" t="s">
        <v>6</v>
      </c>
    </row>
    <row r="12" spans="1:74" s="1" customFormat="1" ht="6.95" customHeight="1">
      <c r="B12" s="17"/>
      <c r="AR12" s="17"/>
      <c r="BE12" s="181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181"/>
      <c r="BS13" s="14" t="s">
        <v>6</v>
      </c>
    </row>
    <row r="14" spans="1:74" ht="12.75">
      <c r="B14" s="17"/>
      <c r="E14" s="186" t="s">
        <v>27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4" t="s">
        <v>25</v>
      </c>
      <c r="AN14" s="26" t="s">
        <v>27</v>
      </c>
      <c r="AR14" s="17"/>
      <c r="BE14" s="181"/>
      <c r="BS14" s="14" t="s">
        <v>6</v>
      </c>
    </row>
    <row r="15" spans="1:74" s="1" customFormat="1" ht="6.95" customHeight="1">
      <c r="B15" s="17"/>
      <c r="AR15" s="17"/>
      <c r="BE15" s="181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181"/>
      <c r="BS16" s="14" t="s">
        <v>3</v>
      </c>
    </row>
    <row r="17" spans="1:71" s="1" customFormat="1" ht="18.399999999999999" customHeight="1">
      <c r="B17" s="17"/>
      <c r="E17" s="22" t="s">
        <v>20</v>
      </c>
      <c r="AK17" s="24" t="s">
        <v>25</v>
      </c>
      <c r="AN17" s="22" t="s">
        <v>1</v>
      </c>
      <c r="AR17" s="17"/>
      <c r="BE17" s="181"/>
      <c r="BS17" s="14" t="s">
        <v>29</v>
      </c>
    </row>
    <row r="18" spans="1:71" s="1" customFormat="1" ht="6.95" customHeight="1">
      <c r="B18" s="17"/>
      <c r="AR18" s="17"/>
      <c r="BE18" s="181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181"/>
      <c r="BS19" s="14" t="s">
        <v>6</v>
      </c>
    </row>
    <row r="20" spans="1:71" s="1" customFormat="1" ht="18.399999999999999" customHeight="1">
      <c r="B20" s="17"/>
      <c r="E20" s="22" t="s">
        <v>20</v>
      </c>
      <c r="AK20" s="24" t="s">
        <v>25</v>
      </c>
      <c r="AN20" s="22" t="s">
        <v>1</v>
      </c>
      <c r="AR20" s="17"/>
      <c r="BE20" s="181"/>
      <c r="BS20" s="14" t="s">
        <v>29</v>
      </c>
    </row>
    <row r="21" spans="1:71" s="1" customFormat="1" ht="6.95" customHeight="1">
      <c r="B21" s="17"/>
      <c r="AR21" s="17"/>
      <c r="BE21" s="181"/>
    </row>
    <row r="22" spans="1:71" s="1" customFormat="1" ht="12" customHeight="1">
      <c r="B22" s="17"/>
      <c r="D22" s="24" t="s">
        <v>31</v>
      </c>
      <c r="AR22" s="17"/>
      <c r="BE22" s="181"/>
    </row>
    <row r="23" spans="1:71" s="1" customFormat="1" ht="16.5" customHeight="1">
      <c r="B23" s="17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  <c r="BE23" s="181"/>
    </row>
    <row r="24" spans="1:71" s="1" customFormat="1" ht="6.95" customHeight="1">
      <c r="B24" s="17"/>
      <c r="AR24" s="17"/>
      <c r="BE24" s="18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1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ROUND(AG94,2)</f>
        <v>3484530</v>
      </c>
      <c r="AL26" s="190"/>
      <c r="AM26" s="190"/>
      <c r="AN26" s="190"/>
      <c r="AO26" s="190"/>
      <c r="AP26" s="29"/>
      <c r="AQ26" s="29"/>
      <c r="AR26" s="30"/>
      <c r="BE26" s="18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1" t="s">
        <v>33</v>
      </c>
      <c r="M28" s="191"/>
      <c r="N28" s="191"/>
      <c r="O28" s="191"/>
      <c r="P28" s="191"/>
      <c r="Q28" s="29"/>
      <c r="R28" s="29"/>
      <c r="S28" s="29"/>
      <c r="T28" s="29"/>
      <c r="U28" s="29"/>
      <c r="V28" s="29"/>
      <c r="W28" s="191" t="s">
        <v>34</v>
      </c>
      <c r="X28" s="191"/>
      <c r="Y28" s="191"/>
      <c r="Z28" s="191"/>
      <c r="AA28" s="191"/>
      <c r="AB28" s="191"/>
      <c r="AC28" s="191"/>
      <c r="AD28" s="191"/>
      <c r="AE28" s="191"/>
      <c r="AF28" s="29"/>
      <c r="AG28" s="29"/>
      <c r="AH28" s="29"/>
      <c r="AI28" s="29"/>
      <c r="AJ28" s="29"/>
      <c r="AK28" s="191" t="s">
        <v>35</v>
      </c>
      <c r="AL28" s="191"/>
      <c r="AM28" s="191"/>
      <c r="AN28" s="191"/>
      <c r="AO28" s="191"/>
      <c r="AP28" s="29"/>
      <c r="AQ28" s="29"/>
      <c r="AR28" s="30"/>
      <c r="BE28" s="181"/>
    </row>
    <row r="29" spans="1:71" s="3" customFormat="1" ht="14.45" customHeight="1">
      <c r="B29" s="34"/>
      <c r="D29" s="24" t="s">
        <v>36</v>
      </c>
      <c r="F29" s="24" t="s">
        <v>37</v>
      </c>
      <c r="L29" s="179">
        <v>0.21</v>
      </c>
      <c r="M29" s="178"/>
      <c r="N29" s="178"/>
      <c r="O29" s="178"/>
      <c r="P29" s="178"/>
      <c r="W29" s="177">
        <f>ROUND(AZ94, 2)</f>
        <v>3484530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731751.3</v>
      </c>
      <c r="AL29" s="178"/>
      <c r="AM29" s="178"/>
      <c r="AN29" s="178"/>
      <c r="AO29" s="178"/>
      <c r="AR29" s="34"/>
      <c r="BE29" s="182"/>
    </row>
    <row r="30" spans="1:71" s="3" customFormat="1" ht="14.45" customHeight="1">
      <c r="B30" s="34"/>
      <c r="F30" s="24" t="s">
        <v>38</v>
      </c>
      <c r="L30" s="179">
        <v>0.15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4"/>
      <c r="BE30" s="182"/>
    </row>
    <row r="31" spans="1:71" s="3" customFormat="1" ht="14.45" hidden="1" customHeight="1">
      <c r="B31" s="34"/>
      <c r="F31" s="24" t="s">
        <v>39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4"/>
      <c r="BE31" s="182"/>
    </row>
    <row r="32" spans="1:71" s="3" customFormat="1" ht="14.45" hidden="1" customHeight="1">
      <c r="B32" s="34"/>
      <c r="F32" s="24" t="s">
        <v>40</v>
      </c>
      <c r="L32" s="179">
        <v>0.15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4"/>
      <c r="BE32" s="182"/>
    </row>
    <row r="33" spans="1:57" s="3" customFormat="1" ht="14.45" hidden="1" customHeight="1">
      <c r="B33" s="34"/>
      <c r="F33" s="24" t="s">
        <v>41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4"/>
      <c r="BE33" s="18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1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12" t="s">
        <v>44</v>
      </c>
      <c r="Y35" s="213"/>
      <c r="Z35" s="213"/>
      <c r="AA35" s="213"/>
      <c r="AB35" s="213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4216281.3</v>
      </c>
      <c r="AL35" s="213"/>
      <c r="AM35" s="213"/>
      <c r="AN35" s="213"/>
      <c r="AO35" s="21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20_011</v>
      </c>
      <c r="AR84" s="48"/>
    </row>
    <row r="85" spans="1:91" s="5" customFormat="1" ht="36.950000000000003" customHeight="1">
      <c r="B85" s="49"/>
      <c r="C85" s="50" t="s">
        <v>16</v>
      </c>
      <c r="L85" s="203" t="str">
        <f>K6</f>
        <v>Oprava trati v úseku Olomouc-Řepčín - Senice na Hané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5" t="str">
        <f>IF(AN8= "","",AN8)</f>
        <v>22. 7. 2020</v>
      </c>
      <c r="AN87" s="20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06" t="str">
        <f>IF(E17="","",E17)</f>
        <v xml:space="preserve"> </v>
      </c>
      <c r="AN89" s="207"/>
      <c r="AO89" s="207"/>
      <c r="AP89" s="207"/>
      <c r="AQ89" s="29"/>
      <c r="AR89" s="30"/>
      <c r="AS89" s="208" t="s">
        <v>52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06" t="str">
        <f>IF(E20="","",E20)</f>
        <v xml:space="preserve"> </v>
      </c>
      <c r="AN90" s="207"/>
      <c r="AO90" s="207"/>
      <c r="AP90" s="207"/>
      <c r="AQ90" s="29"/>
      <c r="AR90" s="30"/>
      <c r="AS90" s="210"/>
      <c r="AT90" s="21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0"/>
      <c r="AT91" s="21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5" t="s">
        <v>53</v>
      </c>
      <c r="D92" s="196"/>
      <c r="E92" s="196"/>
      <c r="F92" s="196"/>
      <c r="G92" s="196"/>
      <c r="H92" s="57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9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0">
        <f>ROUND(SUM(AG95:AG97),2)</f>
        <v>3484530</v>
      </c>
      <c r="AH94" s="200"/>
      <c r="AI94" s="200"/>
      <c r="AJ94" s="200"/>
      <c r="AK94" s="200"/>
      <c r="AL94" s="200"/>
      <c r="AM94" s="200"/>
      <c r="AN94" s="201">
        <f>SUM(AG94,AT94)</f>
        <v>4216281.3</v>
      </c>
      <c r="AO94" s="201"/>
      <c r="AP94" s="201"/>
      <c r="AQ94" s="69" t="s">
        <v>1</v>
      </c>
      <c r="AR94" s="65"/>
      <c r="AS94" s="70">
        <f>ROUND(SUM(AS95:AS97),2)</f>
        <v>0</v>
      </c>
      <c r="AT94" s="71">
        <f>ROUND(SUM(AV94:AW94),2)</f>
        <v>731751.3</v>
      </c>
      <c r="AU94" s="72">
        <f>ROUND(SUM(AU95:AU97),5)</f>
        <v>0</v>
      </c>
      <c r="AV94" s="71">
        <f>ROUND(AZ94*L29,2)</f>
        <v>731751.3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3484530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A95" s="76" t="s">
        <v>76</v>
      </c>
      <c r="B95" s="77"/>
      <c r="C95" s="78"/>
      <c r="D95" s="194" t="s">
        <v>77</v>
      </c>
      <c r="E95" s="194"/>
      <c r="F95" s="194"/>
      <c r="G95" s="194"/>
      <c r="H95" s="194"/>
      <c r="I95" s="79"/>
      <c r="J95" s="194" t="s">
        <v>78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 01 - železniční svršek'!J30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0" t="s">
        <v>79</v>
      </c>
      <c r="AR95" s="77"/>
      <c r="AS95" s="81">
        <v>0</v>
      </c>
      <c r="AT95" s="82">
        <f>ROUND(SUM(AV95:AW95),2)</f>
        <v>0</v>
      </c>
      <c r="AU95" s="83">
        <f>'SO 01 - železniční svršek'!P119</f>
        <v>0</v>
      </c>
      <c r="AV95" s="82">
        <f>'SO 01 - železniční svršek'!J33</f>
        <v>0</v>
      </c>
      <c r="AW95" s="82">
        <f>'SO 01 - železniční svršek'!J34</f>
        <v>0</v>
      </c>
      <c r="AX95" s="82">
        <f>'SO 01 - železniční svršek'!J35</f>
        <v>0</v>
      </c>
      <c r="AY95" s="82">
        <f>'SO 01 - železniční svršek'!J36</f>
        <v>0</v>
      </c>
      <c r="AZ95" s="82">
        <f>'SO 01 - železniční svršek'!F33</f>
        <v>0</v>
      </c>
      <c r="BA95" s="82">
        <f>'SO 01 - železniční svršek'!F34</f>
        <v>0</v>
      </c>
      <c r="BB95" s="82">
        <f>'SO 01 - železniční svršek'!F35</f>
        <v>0</v>
      </c>
      <c r="BC95" s="82">
        <f>'SO 01 - železniční svršek'!F36</f>
        <v>0</v>
      </c>
      <c r="BD95" s="84">
        <f>'SO 01 - železniční svršek'!F37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16.5" customHeight="1">
      <c r="A96" s="76" t="s">
        <v>76</v>
      </c>
      <c r="B96" s="77"/>
      <c r="C96" s="78"/>
      <c r="D96" s="194" t="s">
        <v>83</v>
      </c>
      <c r="E96" s="194"/>
      <c r="F96" s="194"/>
      <c r="G96" s="194"/>
      <c r="H96" s="194"/>
      <c r="I96" s="79"/>
      <c r="J96" s="194" t="s">
        <v>84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'SO 02 - VON'!J30</f>
        <v>0</v>
      </c>
      <c r="AH96" s="193"/>
      <c r="AI96" s="193"/>
      <c r="AJ96" s="193"/>
      <c r="AK96" s="193"/>
      <c r="AL96" s="193"/>
      <c r="AM96" s="193"/>
      <c r="AN96" s="192">
        <f>SUM(AG96,AT96)</f>
        <v>0</v>
      </c>
      <c r="AO96" s="193"/>
      <c r="AP96" s="193"/>
      <c r="AQ96" s="80" t="s">
        <v>79</v>
      </c>
      <c r="AR96" s="77"/>
      <c r="AS96" s="81">
        <v>0</v>
      </c>
      <c r="AT96" s="82">
        <f>ROUND(SUM(AV96:AW96),2)</f>
        <v>0</v>
      </c>
      <c r="AU96" s="83">
        <f>'SO 02 - VON'!P117</f>
        <v>0</v>
      </c>
      <c r="AV96" s="82">
        <f>'SO 02 - VON'!J33</f>
        <v>0</v>
      </c>
      <c r="AW96" s="82">
        <f>'SO 02 - VON'!J34</f>
        <v>0</v>
      </c>
      <c r="AX96" s="82">
        <f>'SO 02 - VON'!J35</f>
        <v>0</v>
      </c>
      <c r="AY96" s="82">
        <f>'SO 02 - VON'!J36</f>
        <v>0</v>
      </c>
      <c r="AZ96" s="82">
        <f>'SO 02 - VON'!F33</f>
        <v>0</v>
      </c>
      <c r="BA96" s="82">
        <f>'SO 02 - VON'!F34</f>
        <v>0</v>
      </c>
      <c r="BB96" s="82">
        <f>'SO 02 - VON'!F35</f>
        <v>0</v>
      </c>
      <c r="BC96" s="82">
        <f>'SO 02 - VON'!F36</f>
        <v>0</v>
      </c>
      <c r="BD96" s="84">
        <f>'SO 02 - VON'!F37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194" t="s">
        <v>86</v>
      </c>
      <c r="E97" s="194"/>
      <c r="F97" s="194"/>
      <c r="G97" s="194"/>
      <c r="H97" s="194"/>
      <c r="I97" s="79"/>
      <c r="J97" s="194" t="s">
        <v>87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2">
        <f>'SO 03 - Materiál dodávaný...'!J30</f>
        <v>3484530</v>
      </c>
      <c r="AH97" s="193"/>
      <c r="AI97" s="193"/>
      <c r="AJ97" s="193"/>
      <c r="AK97" s="193"/>
      <c r="AL97" s="193"/>
      <c r="AM97" s="193"/>
      <c r="AN97" s="192">
        <f>SUM(AG97,AT97)</f>
        <v>4216281.3</v>
      </c>
      <c r="AO97" s="193"/>
      <c r="AP97" s="193"/>
      <c r="AQ97" s="80" t="s">
        <v>79</v>
      </c>
      <c r="AR97" s="77"/>
      <c r="AS97" s="86">
        <v>0</v>
      </c>
      <c r="AT97" s="87">
        <f>ROUND(SUM(AV97:AW97),2)</f>
        <v>731751.3</v>
      </c>
      <c r="AU97" s="88">
        <f>'SO 03 - Materiál dodávaný...'!P116</f>
        <v>0</v>
      </c>
      <c r="AV97" s="87">
        <f>'SO 03 - Materiál dodávaný...'!J33</f>
        <v>731751.3</v>
      </c>
      <c r="AW97" s="87">
        <f>'SO 03 - Materiál dodávaný...'!J34</f>
        <v>0</v>
      </c>
      <c r="AX97" s="87">
        <f>'SO 03 - Materiál dodávaný...'!J35</f>
        <v>0</v>
      </c>
      <c r="AY97" s="87">
        <f>'SO 03 - Materiál dodávaný...'!J36</f>
        <v>0</v>
      </c>
      <c r="AZ97" s="87">
        <f>'SO 03 - Materiál dodávaný...'!F33</f>
        <v>3484530</v>
      </c>
      <c r="BA97" s="87">
        <f>'SO 03 - Materiál dodávaný...'!F34</f>
        <v>0</v>
      </c>
      <c r="BB97" s="87">
        <f>'SO 03 - Materiál dodávaný...'!F35</f>
        <v>0</v>
      </c>
      <c r="BC97" s="87">
        <f>'SO 03 - Materiál dodávaný...'!F36</f>
        <v>0</v>
      </c>
      <c r="BD97" s="89">
        <f>'SO 03 - Materiál dodávaný...'!F37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 01 - železniční svršek'!C2" display="/"/>
    <hyperlink ref="A96" location="'SO 02 - VON'!C2" display="/"/>
    <hyperlink ref="A97" location="'SO 03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7" t="str">
        <f>'Rekapitulace stavby'!K6</f>
        <v>Oprava trati v úseku Olomouc-Řepčín - Senice na Hané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3" t="s">
        <v>91</v>
      </c>
      <c r="F9" s="216"/>
      <c r="G9" s="216"/>
      <c r="H9" s="21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22. 7. 2020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3"/>
      <c r="G18" s="183"/>
      <c r="H18" s="18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ROUND((SUM(BE119:BE266)),  2)</f>
        <v>0</v>
      </c>
      <c r="G33" s="29"/>
      <c r="H33" s="29"/>
      <c r="I33" s="97">
        <v>0.21</v>
      </c>
      <c r="J33" s="96">
        <f>ROUND(((SUM(BE119:BE266))*I33),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ROUND((SUM(BF119:BF266)),  2)</f>
        <v>0</v>
      </c>
      <c r="G34" s="29"/>
      <c r="H34" s="29"/>
      <c r="I34" s="97">
        <v>0.15</v>
      </c>
      <c r="J34" s="96">
        <f>ROUND(((SUM(BF119:BF266))*I34),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ROUND((SUM(BG119:BG266)),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ROUND((SUM(BH119:BH266)),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ROUND((SUM(BI119:BI266)),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Oprava trati v úseku Olomouc-Řepčín - Senice na Hané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3" t="str">
        <f>E9</f>
        <v>SO 01 - železniční svršek</v>
      </c>
      <c r="F87" s="216"/>
      <c r="G87" s="216"/>
      <c r="H87" s="21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22. 7. 2020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09"/>
      <c r="D97" s="110" t="s">
        <v>97</v>
      </c>
      <c r="E97" s="111"/>
      <c r="F97" s="111"/>
      <c r="G97" s="111"/>
      <c r="H97" s="111"/>
      <c r="I97" s="111"/>
      <c r="J97" s="112">
        <f>J138</f>
        <v>0</v>
      </c>
      <c r="L97" s="109"/>
    </row>
    <row r="98" spans="1:31" s="10" customFormat="1" ht="19.899999999999999" customHeight="1">
      <c r="B98" s="113"/>
      <c r="D98" s="114" t="s">
        <v>98</v>
      </c>
      <c r="E98" s="115"/>
      <c r="F98" s="115"/>
      <c r="G98" s="115"/>
      <c r="H98" s="115"/>
      <c r="I98" s="115"/>
      <c r="J98" s="116">
        <f>J139</f>
        <v>0</v>
      </c>
      <c r="L98" s="113"/>
    </row>
    <row r="99" spans="1:31" s="9" customFormat="1" ht="24.95" customHeight="1">
      <c r="B99" s="109"/>
      <c r="D99" s="110" t="s">
        <v>99</v>
      </c>
      <c r="E99" s="111"/>
      <c r="F99" s="111"/>
      <c r="G99" s="111"/>
      <c r="H99" s="111"/>
      <c r="I99" s="111"/>
      <c r="J99" s="112">
        <f>J252</f>
        <v>0</v>
      </c>
      <c r="L99" s="109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100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7" t="str">
        <f>E7</f>
        <v>Oprava trati v úseku Olomouc-Řepčín - Senice na Hané</v>
      </c>
      <c r="F109" s="218"/>
      <c r="G109" s="218"/>
      <c r="H109" s="218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90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03" t="str">
        <f>E9</f>
        <v>SO 01 - železniční svršek</v>
      </c>
      <c r="F111" s="216"/>
      <c r="G111" s="216"/>
      <c r="H111" s="216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19</v>
      </c>
      <c r="D113" s="29"/>
      <c r="E113" s="29"/>
      <c r="F113" s="22" t="str">
        <f>F12</f>
        <v xml:space="preserve"> </v>
      </c>
      <c r="G113" s="29"/>
      <c r="H113" s="29"/>
      <c r="I113" s="24" t="s">
        <v>21</v>
      </c>
      <c r="J113" s="52" t="str">
        <f>IF(J12="","",J12)</f>
        <v>22. 7. 2020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101</v>
      </c>
      <c r="D118" s="120" t="s">
        <v>57</v>
      </c>
      <c r="E118" s="120" t="s">
        <v>53</v>
      </c>
      <c r="F118" s="120" t="s">
        <v>54</v>
      </c>
      <c r="G118" s="120" t="s">
        <v>102</v>
      </c>
      <c r="H118" s="120" t="s">
        <v>103</v>
      </c>
      <c r="I118" s="120" t="s">
        <v>104</v>
      </c>
      <c r="J118" s="121" t="s">
        <v>94</v>
      </c>
      <c r="K118" s="122" t="s">
        <v>105</v>
      </c>
      <c r="L118" s="123"/>
      <c r="M118" s="59" t="s">
        <v>1</v>
      </c>
      <c r="N118" s="60" t="s">
        <v>36</v>
      </c>
      <c r="O118" s="60" t="s">
        <v>106</v>
      </c>
      <c r="P118" s="60" t="s">
        <v>107</v>
      </c>
      <c r="Q118" s="60" t="s">
        <v>108</v>
      </c>
      <c r="R118" s="60" t="s">
        <v>109</v>
      </c>
      <c r="S118" s="60" t="s">
        <v>110</v>
      </c>
      <c r="T118" s="61" t="s">
        <v>111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112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P120+SUM(P121:P138)+P252</f>
        <v>0</v>
      </c>
      <c r="Q119" s="63"/>
      <c r="R119" s="125">
        <f>R120+SUM(R121:R138)+R252</f>
        <v>3840.6653799999999</v>
      </c>
      <c r="S119" s="63"/>
      <c r="T119" s="126">
        <f>T120+SUM(T121:T138)+T252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96</v>
      </c>
      <c r="BK119" s="127">
        <f>BK120+SUM(BK121:BK138)+BK252</f>
        <v>0</v>
      </c>
    </row>
    <row r="120" spans="1:65" s="2" customFormat="1" ht="14.45" customHeight="1">
      <c r="A120" s="29"/>
      <c r="B120" s="128"/>
      <c r="C120" s="129" t="s">
        <v>80</v>
      </c>
      <c r="D120" s="129" t="s">
        <v>113</v>
      </c>
      <c r="E120" s="130" t="s">
        <v>114</v>
      </c>
      <c r="F120" s="131" t="s">
        <v>115</v>
      </c>
      <c r="G120" s="132" t="s">
        <v>116</v>
      </c>
      <c r="H120" s="133">
        <v>3790.9</v>
      </c>
      <c r="I120" s="134"/>
      <c r="J120" s="135">
        <f>ROUND(I120*H120,2)</f>
        <v>0</v>
      </c>
      <c r="K120" s="136"/>
      <c r="L120" s="137"/>
      <c r="M120" s="138" t="s">
        <v>1</v>
      </c>
      <c r="N120" s="139" t="s">
        <v>37</v>
      </c>
      <c r="O120" s="55"/>
      <c r="P120" s="140">
        <f>O120*H120</f>
        <v>0</v>
      </c>
      <c r="Q120" s="140">
        <v>1</v>
      </c>
      <c r="R120" s="140">
        <f>Q120*H120</f>
        <v>3790.9</v>
      </c>
      <c r="S120" s="140">
        <v>0</v>
      </c>
      <c r="T120" s="141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2" t="s">
        <v>117</v>
      </c>
      <c r="AT120" s="142" t="s">
        <v>113</v>
      </c>
      <c r="AU120" s="142" t="s">
        <v>72</v>
      </c>
      <c r="AY120" s="14" t="s">
        <v>118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4" t="s">
        <v>80</v>
      </c>
      <c r="BK120" s="143">
        <f>ROUND(I120*H120,2)</f>
        <v>0</v>
      </c>
      <c r="BL120" s="14" t="s">
        <v>119</v>
      </c>
      <c r="BM120" s="142" t="s">
        <v>120</v>
      </c>
    </row>
    <row r="121" spans="1:65" s="2" customFormat="1">
      <c r="A121" s="29"/>
      <c r="B121" s="30"/>
      <c r="C121" s="29"/>
      <c r="D121" s="144" t="s">
        <v>121</v>
      </c>
      <c r="E121" s="29"/>
      <c r="F121" s="145" t="s">
        <v>115</v>
      </c>
      <c r="G121" s="29"/>
      <c r="H121" s="29"/>
      <c r="I121" s="146"/>
      <c r="J121" s="29"/>
      <c r="K121" s="29"/>
      <c r="L121" s="30"/>
      <c r="M121" s="147"/>
      <c r="N121" s="148"/>
      <c r="O121" s="55"/>
      <c r="P121" s="55"/>
      <c r="Q121" s="55"/>
      <c r="R121" s="55"/>
      <c r="S121" s="55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121</v>
      </c>
      <c r="AU121" s="14" t="s">
        <v>72</v>
      </c>
    </row>
    <row r="122" spans="1:65" s="2" customFormat="1" ht="14.45" customHeight="1">
      <c r="A122" s="29"/>
      <c r="B122" s="128"/>
      <c r="C122" s="129" t="s">
        <v>82</v>
      </c>
      <c r="D122" s="129" t="s">
        <v>113</v>
      </c>
      <c r="E122" s="130" t="s">
        <v>122</v>
      </c>
      <c r="F122" s="131" t="s">
        <v>123</v>
      </c>
      <c r="G122" s="132" t="s">
        <v>124</v>
      </c>
      <c r="H122" s="133">
        <v>2.5</v>
      </c>
      <c r="I122" s="134"/>
      <c r="J122" s="135">
        <f>ROUND(I122*H122,2)</f>
        <v>0</v>
      </c>
      <c r="K122" s="136"/>
      <c r="L122" s="137"/>
      <c r="M122" s="138" t="s">
        <v>1</v>
      </c>
      <c r="N122" s="139" t="s">
        <v>37</v>
      </c>
      <c r="O122" s="55"/>
      <c r="P122" s="140">
        <f>O122*H122</f>
        <v>0</v>
      </c>
      <c r="Q122" s="140">
        <v>2.4289999999999998</v>
      </c>
      <c r="R122" s="140">
        <f>Q122*H122</f>
        <v>6.0724999999999998</v>
      </c>
      <c r="S122" s="140">
        <v>0</v>
      </c>
      <c r="T122" s="141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2" t="s">
        <v>117</v>
      </c>
      <c r="AT122" s="142" t="s">
        <v>113</v>
      </c>
      <c r="AU122" s="142" t="s">
        <v>72</v>
      </c>
      <c r="AY122" s="14" t="s">
        <v>118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4" t="s">
        <v>80</v>
      </c>
      <c r="BK122" s="143">
        <f>ROUND(I122*H122,2)</f>
        <v>0</v>
      </c>
      <c r="BL122" s="14" t="s">
        <v>119</v>
      </c>
      <c r="BM122" s="142" t="s">
        <v>125</v>
      </c>
    </row>
    <row r="123" spans="1:65" s="2" customFormat="1">
      <c r="A123" s="29"/>
      <c r="B123" s="30"/>
      <c r="C123" s="29"/>
      <c r="D123" s="144" t="s">
        <v>121</v>
      </c>
      <c r="E123" s="29"/>
      <c r="F123" s="145" t="s">
        <v>123</v>
      </c>
      <c r="G123" s="29"/>
      <c r="H123" s="29"/>
      <c r="I123" s="146"/>
      <c r="J123" s="29"/>
      <c r="K123" s="29"/>
      <c r="L123" s="30"/>
      <c r="M123" s="147"/>
      <c r="N123" s="148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121</v>
      </c>
      <c r="AU123" s="14" t="s">
        <v>72</v>
      </c>
    </row>
    <row r="124" spans="1:65" s="2" customFormat="1" ht="14.45" customHeight="1">
      <c r="A124" s="29"/>
      <c r="B124" s="128"/>
      <c r="C124" s="129" t="s">
        <v>126</v>
      </c>
      <c r="D124" s="129" t="s">
        <v>113</v>
      </c>
      <c r="E124" s="130" t="s">
        <v>127</v>
      </c>
      <c r="F124" s="131" t="s">
        <v>128</v>
      </c>
      <c r="G124" s="132" t="s">
        <v>116</v>
      </c>
      <c r="H124" s="133">
        <v>18</v>
      </c>
      <c r="I124" s="134"/>
      <c r="J124" s="135">
        <f>ROUND(I124*H124,2)</f>
        <v>0</v>
      </c>
      <c r="K124" s="136"/>
      <c r="L124" s="137"/>
      <c r="M124" s="138" t="s">
        <v>1</v>
      </c>
      <c r="N124" s="139" t="s">
        <v>37</v>
      </c>
      <c r="O124" s="55"/>
      <c r="P124" s="140">
        <f>O124*H124</f>
        <v>0</v>
      </c>
      <c r="Q124" s="140">
        <v>1</v>
      </c>
      <c r="R124" s="140">
        <f>Q124*H124</f>
        <v>18</v>
      </c>
      <c r="S124" s="140">
        <v>0</v>
      </c>
      <c r="T124" s="141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2" t="s">
        <v>117</v>
      </c>
      <c r="AT124" s="142" t="s">
        <v>113</v>
      </c>
      <c r="AU124" s="142" t="s">
        <v>72</v>
      </c>
      <c r="AY124" s="14" t="s">
        <v>118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4" t="s">
        <v>80</v>
      </c>
      <c r="BK124" s="143">
        <f>ROUND(I124*H124,2)</f>
        <v>0</v>
      </c>
      <c r="BL124" s="14" t="s">
        <v>119</v>
      </c>
      <c r="BM124" s="142" t="s">
        <v>129</v>
      </c>
    </row>
    <row r="125" spans="1:65" s="2" customFormat="1">
      <c r="A125" s="29"/>
      <c r="B125" s="30"/>
      <c r="C125" s="29"/>
      <c r="D125" s="144" t="s">
        <v>121</v>
      </c>
      <c r="E125" s="29"/>
      <c r="F125" s="145" t="s">
        <v>128</v>
      </c>
      <c r="G125" s="29"/>
      <c r="H125" s="29"/>
      <c r="I125" s="146"/>
      <c r="J125" s="29"/>
      <c r="K125" s="29"/>
      <c r="L125" s="30"/>
      <c r="M125" s="147"/>
      <c r="N125" s="148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121</v>
      </c>
      <c r="AU125" s="14" t="s">
        <v>72</v>
      </c>
    </row>
    <row r="126" spans="1:65" s="2" customFormat="1" ht="24.2" customHeight="1">
      <c r="A126" s="29"/>
      <c r="B126" s="128"/>
      <c r="C126" s="129" t="s">
        <v>119</v>
      </c>
      <c r="D126" s="129" t="s">
        <v>113</v>
      </c>
      <c r="E126" s="130" t="s">
        <v>130</v>
      </c>
      <c r="F126" s="131" t="s">
        <v>131</v>
      </c>
      <c r="G126" s="132" t="s">
        <v>132</v>
      </c>
      <c r="H126" s="133">
        <v>9</v>
      </c>
      <c r="I126" s="134"/>
      <c r="J126" s="135">
        <f>ROUND(I126*H126,2)</f>
        <v>0</v>
      </c>
      <c r="K126" s="136"/>
      <c r="L126" s="137"/>
      <c r="M126" s="138" t="s">
        <v>1</v>
      </c>
      <c r="N126" s="139" t="s">
        <v>37</v>
      </c>
      <c r="O126" s="55"/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2" t="s">
        <v>117</v>
      </c>
      <c r="AT126" s="142" t="s">
        <v>113</v>
      </c>
      <c r="AU126" s="142" t="s">
        <v>72</v>
      </c>
      <c r="AY126" s="14" t="s">
        <v>118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4" t="s">
        <v>80</v>
      </c>
      <c r="BK126" s="143">
        <f>ROUND(I126*H126,2)</f>
        <v>0</v>
      </c>
      <c r="BL126" s="14" t="s">
        <v>119</v>
      </c>
      <c r="BM126" s="142" t="s">
        <v>133</v>
      </c>
    </row>
    <row r="127" spans="1:65" s="2" customFormat="1" ht="19.5">
      <c r="A127" s="29"/>
      <c r="B127" s="30"/>
      <c r="C127" s="29"/>
      <c r="D127" s="144" t="s">
        <v>121</v>
      </c>
      <c r="E127" s="29"/>
      <c r="F127" s="145" t="s">
        <v>131</v>
      </c>
      <c r="G127" s="29"/>
      <c r="H127" s="29"/>
      <c r="I127" s="146"/>
      <c r="J127" s="29"/>
      <c r="K127" s="29"/>
      <c r="L127" s="30"/>
      <c r="M127" s="147"/>
      <c r="N127" s="148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121</v>
      </c>
      <c r="AU127" s="14" t="s">
        <v>72</v>
      </c>
    </row>
    <row r="128" spans="1:65" s="2" customFormat="1" ht="14.45" customHeight="1">
      <c r="A128" s="29"/>
      <c r="B128" s="128"/>
      <c r="C128" s="129" t="s">
        <v>134</v>
      </c>
      <c r="D128" s="129" t="s">
        <v>113</v>
      </c>
      <c r="E128" s="130" t="s">
        <v>135</v>
      </c>
      <c r="F128" s="131" t="s">
        <v>136</v>
      </c>
      <c r="G128" s="132" t="s">
        <v>137</v>
      </c>
      <c r="H128" s="133">
        <v>50</v>
      </c>
      <c r="I128" s="134"/>
      <c r="J128" s="135">
        <f>ROUND(I128*H128,2)</f>
        <v>0</v>
      </c>
      <c r="K128" s="136"/>
      <c r="L128" s="137"/>
      <c r="M128" s="138" t="s">
        <v>1</v>
      </c>
      <c r="N128" s="139" t="s">
        <v>37</v>
      </c>
      <c r="O128" s="55"/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2" t="s">
        <v>117</v>
      </c>
      <c r="AT128" s="142" t="s">
        <v>113</v>
      </c>
      <c r="AU128" s="142" t="s">
        <v>72</v>
      </c>
      <c r="AY128" s="14" t="s">
        <v>118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4" t="s">
        <v>80</v>
      </c>
      <c r="BK128" s="143">
        <f>ROUND(I128*H128,2)</f>
        <v>0</v>
      </c>
      <c r="BL128" s="14" t="s">
        <v>119</v>
      </c>
      <c r="BM128" s="142" t="s">
        <v>138</v>
      </c>
    </row>
    <row r="129" spans="1:65" s="2" customFormat="1">
      <c r="A129" s="29"/>
      <c r="B129" s="30"/>
      <c r="C129" s="29"/>
      <c r="D129" s="144" t="s">
        <v>121</v>
      </c>
      <c r="E129" s="29"/>
      <c r="F129" s="145" t="s">
        <v>136</v>
      </c>
      <c r="G129" s="29"/>
      <c r="H129" s="29"/>
      <c r="I129" s="146"/>
      <c r="J129" s="29"/>
      <c r="K129" s="29"/>
      <c r="L129" s="30"/>
      <c r="M129" s="147"/>
      <c r="N129" s="148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121</v>
      </c>
      <c r="AU129" s="14" t="s">
        <v>72</v>
      </c>
    </row>
    <row r="130" spans="1:65" s="2" customFormat="1" ht="14.45" customHeight="1">
      <c r="A130" s="29"/>
      <c r="B130" s="128"/>
      <c r="C130" s="129" t="s">
        <v>139</v>
      </c>
      <c r="D130" s="129" t="s">
        <v>113</v>
      </c>
      <c r="E130" s="130" t="s">
        <v>140</v>
      </c>
      <c r="F130" s="131" t="s">
        <v>141</v>
      </c>
      <c r="G130" s="132" t="s">
        <v>137</v>
      </c>
      <c r="H130" s="133">
        <v>50</v>
      </c>
      <c r="I130" s="134"/>
      <c r="J130" s="135">
        <f>ROUND(I130*H130,2)</f>
        <v>0</v>
      </c>
      <c r="K130" s="136"/>
      <c r="L130" s="137"/>
      <c r="M130" s="138" t="s">
        <v>1</v>
      </c>
      <c r="N130" s="139" t="s">
        <v>37</v>
      </c>
      <c r="O130" s="55"/>
      <c r="P130" s="140">
        <f>O130*H130</f>
        <v>0</v>
      </c>
      <c r="Q130" s="140">
        <v>0.17</v>
      </c>
      <c r="R130" s="140">
        <f>Q130*H130</f>
        <v>8.5</v>
      </c>
      <c r="S130" s="140">
        <v>0</v>
      </c>
      <c r="T130" s="141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2" t="s">
        <v>117</v>
      </c>
      <c r="AT130" s="142" t="s">
        <v>113</v>
      </c>
      <c r="AU130" s="142" t="s">
        <v>72</v>
      </c>
      <c r="AY130" s="14" t="s">
        <v>118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4" t="s">
        <v>80</v>
      </c>
      <c r="BK130" s="143">
        <f>ROUND(I130*H130,2)</f>
        <v>0</v>
      </c>
      <c r="BL130" s="14" t="s">
        <v>119</v>
      </c>
      <c r="BM130" s="142" t="s">
        <v>142</v>
      </c>
    </row>
    <row r="131" spans="1:65" s="2" customFormat="1">
      <c r="A131" s="29"/>
      <c r="B131" s="30"/>
      <c r="C131" s="29"/>
      <c r="D131" s="144" t="s">
        <v>121</v>
      </c>
      <c r="E131" s="29"/>
      <c r="F131" s="145" t="s">
        <v>141</v>
      </c>
      <c r="G131" s="29"/>
      <c r="H131" s="29"/>
      <c r="I131" s="146"/>
      <c r="J131" s="29"/>
      <c r="K131" s="29"/>
      <c r="L131" s="30"/>
      <c r="M131" s="147"/>
      <c r="N131" s="148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121</v>
      </c>
      <c r="AU131" s="14" t="s">
        <v>72</v>
      </c>
    </row>
    <row r="132" spans="1:65" s="2" customFormat="1" ht="14.45" customHeight="1">
      <c r="A132" s="29"/>
      <c r="B132" s="128"/>
      <c r="C132" s="129" t="s">
        <v>143</v>
      </c>
      <c r="D132" s="129" t="s">
        <v>113</v>
      </c>
      <c r="E132" s="130" t="s">
        <v>144</v>
      </c>
      <c r="F132" s="131" t="s">
        <v>145</v>
      </c>
      <c r="G132" s="132" t="s">
        <v>137</v>
      </c>
      <c r="H132" s="133">
        <v>50</v>
      </c>
      <c r="I132" s="134"/>
      <c r="J132" s="135">
        <f>ROUND(I132*H132,2)</f>
        <v>0</v>
      </c>
      <c r="K132" s="136"/>
      <c r="L132" s="137"/>
      <c r="M132" s="138" t="s">
        <v>1</v>
      </c>
      <c r="N132" s="139" t="s">
        <v>37</v>
      </c>
      <c r="O132" s="55"/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2" t="s">
        <v>117</v>
      </c>
      <c r="AT132" s="142" t="s">
        <v>113</v>
      </c>
      <c r="AU132" s="142" t="s">
        <v>72</v>
      </c>
      <c r="AY132" s="14" t="s">
        <v>118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4" t="s">
        <v>80</v>
      </c>
      <c r="BK132" s="143">
        <f>ROUND(I132*H132,2)</f>
        <v>0</v>
      </c>
      <c r="BL132" s="14" t="s">
        <v>119</v>
      </c>
      <c r="BM132" s="142" t="s">
        <v>146</v>
      </c>
    </row>
    <row r="133" spans="1:65" s="2" customFormat="1">
      <c r="A133" s="29"/>
      <c r="B133" s="30"/>
      <c r="C133" s="29"/>
      <c r="D133" s="144" t="s">
        <v>121</v>
      </c>
      <c r="E133" s="29"/>
      <c r="F133" s="145" t="s">
        <v>145</v>
      </c>
      <c r="G133" s="29"/>
      <c r="H133" s="29"/>
      <c r="I133" s="146"/>
      <c r="J133" s="29"/>
      <c r="K133" s="29"/>
      <c r="L133" s="30"/>
      <c r="M133" s="147"/>
      <c r="N133" s="148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121</v>
      </c>
      <c r="AU133" s="14" t="s">
        <v>72</v>
      </c>
    </row>
    <row r="134" spans="1:65" s="2" customFormat="1" ht="14.45" customHeight="1">
      <c r="A134" s="29"/>
      <c r="B134" s="128"/>
      <c r="C134" s="129" t="s">
        <v>117</v>
      </c>
      <c r="D134" s="129" t="s">
        <v>113</v>
      </c>
      <c r="E134" s="130" t="s">
        <v>147</v>
      </c>
      <c r="F134" s="131" t="s">
        <v>148</v>
      </c>
      <c r="G134" s="132" t="s">
        <v>137</v>
      </c>
      <c r="H134" s="133">
        <v>2</v>
      </c>
      <c r="I134" s="134"/>
      <c r="J134" s="135">
        <f>ROUND(I134*H134,2)</f>
        <v>0</v>
      </c>
      <c r="K134" s="136"/>
      <c r="L134" s="137"/>
      <c r="M134" s="138" t="s">
        <v>1</v>
      </c>
      <c r="N134" s="139" t="s">
        <v>37</v>
      </c>
      <c r="O134" s="55"/>
      <c r="P134" s="140">
        <f>O134*H134</f>
        <v>0</v>
      </c>
      <c r="Q134" s="140">
        <v>0.23430999999999999</v>
      </c>
      <c r="R134" s="140">
        <f>Q134*H134</f>
        <v>0.46861999999999998</v>
      </c>
      <c r="S134" s="140">
        <v>0</v>
      </c>
      <c r="T134" s="141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2" t="s">
        <v>117</v>
      </c>
      <c r="AT134" s="142" t="s">
        <v>113</v>
      </c>
      <c r="AU134" s="142" t="s">
        <v>72</v>
      </c>
      <c r="AY134" s="14" t="s">
        <v>118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4" t="s">
        <v>80</v>
      </c>
      <c r="BK134" s="143">
        <f>ROUND(I134*H134,2)</f>
        <v>0</v>
      </c>
      <c r="BL134" s="14" t="s">
        <v>119</v>
      </c>
      <c r="BM134" s="142" t="s">
        <v>149</v>
      </c>
    </row>
    <row r="135" spans="1:65" s="2" customFormat="1">
      <c r="A135" s="29"/>
      <c r="B135" s="30"/>
      <c r="C135" s="29"/>
      <c r="D135" s="144" t="s">
        <v>121</v>
      </c>
      <c r="E135" s="29"/>
      <c r="F135" s="145" t="s">
        <v>148</v>
      </c>
      <c r="G135" s="29"/>
      <c r="H135" s="29"/>
      <c r="I135" s="146"/>
      <c r="J135" s="29"/>
      <c r="K135" s="29"/>
      <c r="L135" s="30"/>
      <c r="M135" s="147"/>
      <c r="N135" s="148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121</v>
      </c>
      <c r="AU135" s="14" t="s">
        <v>72</v>
      </c>
    </row>
    <row r="136" spans="1:65" s="2" customFormat="1" ht="24.2" customHeight="1">
      <c r="A136" s="29"/>
      <c r="B136" s="128"/>
      <c r="C136" s="129" t="s">
        <v>150</v>
      </c>
      <c r="D136" s="129" t="s">
        <v>113</v>
      </c>
      <c r="E136" s="130" t="s">
        <v>151</v>
      </c>
      <c r="F136" s="131" t="s">
        <v>152</v>
      </c>
      <c r="G136" s="132" t="s">
        <v>137</v>
      </c>
      <c r="H136" s="133">
        <v>64</v>
      </c>
      <c r="I136" s="134"/>
      <c r="J136" s="135">
        <f>ROUND(I136*H136,2)</f>
        <v>0</v>
      </c>
      <c r="K136" s="136"/>
      <c r="L136" s="137"/>
      <c r="M136" s="138" t="s">
        <v>1</v>
      </c>
      <c r="N136" s="139" t="s">
        <v>37</v>
      </c>
      <c r="O136" s="55"/>
      <c r="P136" s="140">
        <f>O136*H136</f>
        <v>0</v>
      </c>
      <c r="Q136" s="140">
        <v>1.23E-3</v>
      </c>
      <c r="R136" s="140">
        <f>Q136*H136</f>
        <v>7.8719999999999998E-2</v>
      </c>
      <c r="S136" s="140">
        <v>0</v>
      </c>
      <c r="T136" s="141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2" t="s">
        <v>117</v>
      </c>
      <c r="AT136" s="142" t="s">
        <v>113</v>
      </c>
      <c r="AU136" s="142" t="s">
        <v>72</v>
      </c>
      <c r="AY136" s="14" t="s">
        <v>118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4" t="s">
        <v>80</v>
      </c>
      <c r="BK136" s="143">
        <f>ROUND(I136*H136,2)</f>
        <v>0</v>
      </c>
      <c r="BL136" s="14" t="s">
        <v>119</v>
      </c>
      <c r="BM136" s="142" t="s">
        <v>153</v>
      </c>
    </row>
    <row r="137" spans="1:65" s="2" customFormat="1" ht="19.5">
      <c r="A137" s="29"/>
      <c r="B137" s="30"/>
      <c r="C137" s="29"/>
      <c r="D137" s="144" t="s">
        <v>121</v>
      </c>
      <c r="E137" s="29"/>
      <c r="F137" s="145" t="s">
        <v>152</v>
      </c>
      <c r="G137" s="29"/>
      <c r="H137" s="29"/>
      <c r="I137" s="146"/>
      <c r="J137" s="29"/>
      <c r="K137" s="29"/>
      <c r="L137" s="30"/>
      <c r="M137" s="147"/>
      <c r="N137" s="148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121</v>
      </c>
      <c r="AU137" s="14" t="s">
        <v>72</v>
      </c>
    </row>
    <row r="138" spans="1:65" s="12" customFormat="1" ht="25.9" customHeight="1">
      <c r="B138" s="149"/>
      <c r="D138" s="150" t="s">
        <v>71</v>
      </c>
      <c r="E138" s="151" t="s">
        <v>154</v>
      </c>
      <c r="F138" s="151" t="s">
        <v>155</v>
      </c>
      <c r="I138" s="152"/>
      <c r="J138" s="153">
        <f>BK138</f>
        <v>0</v>
      </c>
      <c r="L138" s="149"/>
      <c r="M138" s="154"/>
      <c r="N138" s="155"/>
      <c r="O138" s="155"/>
      <c r="P138" s="156">
        <f>P139</f>
        <v>0</v>
      </c>
      <c r="Q138" s="155"/>
      <c r="R138" s="156">
        <f>R139</f>
        <v>16.64554</v>
      </c>
      <c r="S138" s="155"/>
      <c r="T138" s="157">
        <f>T139</f>
        <v>0</v>
      </c>
      <c r="AR138" s="150" t="s">
        <v>80</v>
      </c>
      <c r="AT138" s="158" t="s">
        <v>71</v>
      </c>
      <c r="AU138" s="158" t="s">
        <v>72</v>
      </c>
      <c r="AY138" s="150" t="s">
        <v>118</v>
      </c>
      <c r="BK138" s="159">
        <f>BK139</f>
        <v>0</v>
      </c>
    </row>
    <row r="139" spans="1:65" s="12" customFormat="1" ht="22.9" customHeight="1">
      <c r="B139" s="149"/>
      <c r="D139" s="150" t="s">
        <v>71</v>
      </c>
      <c r="E139" s="160" t="s">
        <v>134</v>
      </c>
      <c r="F139" s="160" t="s">
        <v>156</v>
      </c>
      <c r="I139" s="152"/>
      <c r="J139" s="161">
        <f>BK139</f>
        <v>0</v>
      </c>
      <c r="L139" s="149"/>
      <c r="M139" s="154"/>
      <c r="N139" s="155"/>
      <c r="O139" s="155"/>
      <c r="P139" s="156">
        <f>SUM(P140:P251)</f>
        <v>0</v>
      </c>
      <c r="Q139" s="155"/>
      <c r="R139" s="156">
        <f>SUM(R140:R251)</f>
        <v>16.64554</v>
      </c>
      <c r="S139" s="155"/>
      <c r="T139" s="157">
        <f>SUM(T140:T251)</f>
        <v>0</v>
      </c>
      <c r="AR139" s="150" t="s">
        <v>80</v>
      </c>
      <c r="AT139" s="158" t="s">
        <v>71</v>
      </c>
      <c r="AU139" s="158" t="s">
        <v>80</v>
      </c>
      <c r="AY139" s="150" t="s">
        <v>118</v>
      </c>
      <c r="BK139" s="159">
        <f>SUM(BK140:BK251)</f>
        <v>0</v>
      </c>
    </row>
    <row r="140" spans="1:65" s="2" customFormat="1" ht="24.2" customHeight="1">
      <c r="A140" s="29"/>
      <c r="B140" s="128"/>
      <c r="C140" s="162" t="s">
        <v>157</v>
      </c>
      <c r="D140" s="162" t="s">
        <v>158</v>
      </c>
      <c r="E140" s="163" t="s">
        <v>159</v>
      </c>
      <c r="F140" s="164" t="s">
        <v>160</v>
      </c>
      <c r="G140" s="165" t="s">
        <v>161</v>
      </c>
      <c r="H140" s="166">
        <v>100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2" t="s">
        <v>119</v>
      </c>
      <c r="AT140" s="142" t="s">
        <v>158</v>
      </c>
      <c r="AU140" s="142" t="s">
        <v>82</v>
      </c>
      <c r="AY140" s="14" t="s">
        <v>118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4" t="s">
        <v>80</v>
      </c>
      <c r="BK140" s="143">
        <f>ROUND(I140*H140,2)</f>
        <v>0</v>
      </c>
      <c r="BL140" s="14" t="s">
        <v>119</v>
      </c>
      <c r="BM140" s="142" t="s">
        <v>162</v>
      </c>
    </row>
    <row r="141" spans="1:65" s="2" customFormat="1" ht="48.75">
      <c r="A141" s="29"/>
      <c r="B141" s="30"/>
      <c r="C141" s="29"/>
      <c r="D141" s="144" t="s">
        <v>121</v>
      </c>
      <c r="E141" s="29"/>
      <c r="F141" s="145" t="s">
        <v>163</v>
      </c>
      <c r="G141" s="29"/>
      <c r="H141" s="29"/>
      <c r="I141" s="146"/>
      <c r="J141" s="29"/>
      <c r="K141" s="29"/>
      <c r="L141" s="30"/>
      <c r="M141" s="147"/>
      <c r="N141" s="148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121</v>
      </c>
      <c r="AU141" s="14" t="s">
        <v>82</v>
      </c>
    </row>
    <row r="142" spans="1:65" s="2" customFormat="1" ht="14.45" customHeight="1">
      <c r="A142" s="29"/>
      <c r="B142" s="128"/>
      <c r="C142" s="162" t="s">
        <v>164</v>
      </c>
      <c r="D142" s="162" t="s">
        <v>158</v>
      </c>
      <c r="E142" s="163" t="s">
        <v>165</v>
      </c>
      <c r="F142" s="164" t="s">
        <v>166</v>
      </c>
      <c r="G142" s="165" t="s">
        <v>124</v>
      </c>
      <c r="H142" s="166">
        <v>10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2" t="s">
        <v>119</v>
      </c>
      <c r="AT142" s="142" t="s">
        <v>158</v>
      </c>
      <c r="AU142" s="142" t="s">
        <v>82</v>
      </c>
      <c r="AY142" s="14" t="s">
        <v>118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4" t="s">
        <v>80</v>
      </c>
      <c r="BK142" s="143">
        <f>ROUND(I142*H142,2)</f>
        <v>0</v>
      </c>
      <c r="BL142" s="14" t="s">
        <v>119</v>
      </c>
      <c r="BM142" s="142" t="s">
        <v>167</v>
      </c>
    </row>
    <row r="143" spans="1:65" s="2" customFormat="1" ht="48.75">
      <c r="A143" s="29"/>
      <c r="B143" s="30"/>
      <c r="C143" s="29"/>
      <c r="D143" s="144" t="s">
        <v>121</v>
      </c>
      <c r="E143" s="29"/>
      <c r="F143" s="145" t="s">
        <v>168</v>
      </c>
      <c r="G143" s="29"/>
      <c r="H143" s="29"/>
      <c r="I143" s="146"/>
      <c r="J143" s="29"/>
      <c r="K143" s="29"/>
      <c r="L143" s="30"/>
      <c r="M143" s="147"/>
      <c r="N143" s="148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121</v>
      </c>
      <c r="AU143" s="14" t="s">
        <v>82</v>
      </c>
    </row>
    <row r="144" spans="1:65" s="2" customFormat="1" ht="24.2" customHeight="1">
      <c r="A144" s="29"/>
      <c r="B144" s="128"/>
      <c r="C144" s="162" t="s">
        <v>169</v>
      </c>
      <c r="D144" s="162" t="s">
        <v>158</v>
      </c>
      <c r="E144" s="163" t="s">
        <v>170</v>
      </c>
      <c r="F144" s="164" t="s">
        <v>171</v>
      </c>
      <c r="G144" s="165" t="s">
        <v>172</v>
      </c>
      <c r="H144" s="166">
        <v>0.04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2" t="s">
        <v>119</v>
      </c>
      <c r="AT144" s="142" t="s">
        <v>158</v>
      </c>
      <c r="AU144" s="142" t="s">
        <v>82</v>
      </c>
      <c r="AY144" s="14" t="s">
        <v>118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4" t="s">
        <v>80</v>
      </c>
      <c r="BK144" s="143">
        <f>ROUND(I144*H144,2)</f>
        <v>0</v>
      </c>
      <c r="BL144" s="14" t="s">
        <v>119</v>
      </c>
      <c r="BM144" s="142" t="s">
        <v>173</v>
      </c>
    </row>
    <row r="145" spans="1:65" s="2" customFormat="1" ht="117">
      <c r="A145" s="29"/>
      <c r="B145" s="30"/>
      <c r="C145" s="29"/>
      <c r="D145" s="144" t="s">
        <v>121</v>
      </c>
      <c r="E145" s="29"/>
      <c r="F145" s="145" t="s">
        <v>174</v>
      </c>
      <c r="G145" s="29"/>
      <c r="H145" s="29"/>
      <c r="I145" s="146"/>
      <c r="J145" s="29"/>
      <c r="K145" s="29"/>
      <c r="L145" s="30"/>
      <c r="M145" s="147"/>
      <c r="N145" s="148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121</v>
      </c>
      <c r="AU145" s="14" t="s">
        <v>82</v>
      </c>
    </row>
    <row r="146" spans="1:65" s="2" customFormat="1" ht="24.2" customHeight="1">
      <c r="A146" s="29"/>
      <c r="B146" s="128"/>
      <c r="C146" s="162" t="s">
        <v>175</v>
      </c>
      <c r="D146" s="162" t="s">
        <v>158</v>
      </c>
      <c r="E146" s="163" t="s">
        <v>176</v>
      </c>
      <c r="F146" s="164" t="s">
        <v>177</v>
      </c>
      <c r="G146" s="165" t="s">
        <v>132</v>
      </c>
      <c r="H146" s="166">
        <v>49.85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2" t="s">
        <v>119</v>
      </c>
      <c r="AT146" s="142" t="s">
        <v>158</v>
      </c>
      <c r="AU146" s="142" t="s">
        <v>82</v>
      </c>
      <c r="AY146" s="14" t="s">
        <v>118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4" t="s">
        <v>80</v>
      </c>
      <c r="BK146" s="143">
        <f>ROUND(I146*H146,2)</f>
        <v>0</v>
      </c>
      <c r="BL146" s="14" t="s">
        <v>119</v>
      </c>
      <c r="BM146" s="142" t="s">
        <v>178</v>
      </c>
    </row>
    <row r="147" spans="1:65" s="2" customFormat="1" ht="117">
      <c r="A147" s="29"/>
      <c r="B147" s="30"/>
      <c r="C147" s="29"/>
      <c r="D147" s="144" t="s">
        <v>121</v>
      </c>
      <c r="E147" s="29"/>
      <c r="F147" s="145" t="s">
        <v>179</v>
      </c>
      <c r="G147" s="29"/>
      <c r="H147" s="29"/>
      <c r="I147" s="146"/>
      <c r="J147" s="29"/>
      <c r="K147" s="29"/>
      <c r="L147" s="30"/>
      <c r="M147" s="147"/>
      <c r="N147" s="148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121</v>
      </c>
      <c r="AU147" s="14" t="s">
        <v>82</v>
      </c>
    </row>
    <row r="148" spans="1:65" s="2" customFormat="1" ht="24.2" customHeight="1">
      <c r="A148" s="29"/>
      <c r="B148" s="128"/>
      <c r="C148" s="162" t="s">
        <v>180</v>
      </c>
      <c r="D148" s="162" t="s">
        <v>158</v>
      </c>
      <c r="E148" s="163" t="s">
        <v>181</v>
      </c>
      <c r="F148" s="164" t="s">
        <v>182</v>
      </c>
      <c r="G148" s="165" t="s">
        <v>161</v>
      </c>
      <c r="H148" s="166">
        <v>7658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2" t="s">
        <v>119</v>
      </c>
      <c r="AT148" s="142" t="s">
        <v>158</v>
      </c>
      <c r="AU148" s="142" t="s">
        <v>82</v>
      </c>
      <c r="AY148" s="14" t="s">
        <v>118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4" t="s">
        <v>80</v>
      </c>
      <c r="BK148" s="143">
        <f>ROUND(I148*H148,2)</f>
        <v>0</v>
      </c>
      <c r="BL148" s="14" t="s">
        <v>119</v>
      </c>
      <c r="BM148" s="142" t="s">
        <v>183</v>
      </c>
    </row>
    <row r="149" spans="1:65" s="2" customFormat="1" ht="39">
      <c r="A149" s="29"/>
      <c r="B149" s="30"/>
      <c r="C149" s="29"/>
      <c r="D149" s="144" t="s">
        <v>121</v>
      </c>
      <c r="E149" s="29"/>
      <c r="F149" s="145" t="s">
        <v>184</v>
      </c>
      <c r="G149" s="29"/>
      <c r="H149" s="29"/>
      <c r="I149" s="146"/>
      <c r="J149" s="29"/>
      <c r="K149" s="29"/>
      <c r="L149" s="30"/>
      <c r="M149" s="147"/>
      <c r="N149" s="148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121</v>
      </c>
      <c r="AU149" s="14" t="s">
        <v>82</v>
      </c>
    </row>
    <row r="150" spans="1:65" s="2" customFormat="1" ht="14.45" customHeight="1">
      <c r="A150" s="29"/>
      <c r="B150" s="128"/>
      <c r="C150" s="162" t="s">
        <v>8</v>
      </c>
      <c r="D150" s="162" t="s">
        <v>158</v>
      </c>
      <c r="E150" s="163" t="s">
        <v>185</v>
      </c>
      <c r="F150" s="164" t="s">
        <v>186</v>
      </c>
      <c r="G150" s="165" t="s">
        <v>132</v>
      </c>
      <c r="H150" s="166">
        <v>225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2" t="s">
        <v>119</v>
      </c>
      <c r="AT150" s="142" t="s">
        <v>158</v>
      </c>
      <c r="AU150" s="142" t="s">
        <v>82</v>
      </c>
      <c r="AY150" s="14" t="s">
        <v>118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4" t="s">
        <v>80</v>
      </c>
      <c r="BK150" s="143">
        <f>ROUND(I150*H150,2)</f>
        <v>0</v>
      </c>
      <c r="BL150" s="14" t="s">
        <v>119</v>
      </c>
      <c r="BM150" s="142" t="s">
        <v>187</v>
      </c>
    </row>
    <row r="151" spans="1:65" s="2" customFormat="1" ht="29.25">
      <c r="A151" s="29"/>
      <c r="B151" s="30"/>
      <c r="C151" s="29"/>
      <c r="D151" s="144" t="s">
        <v>121</v>
      </c>
      <c r="E151" s="29"/>
      <c r="F151" s="145" t="s">
        <v>188</v>
      </c>
      <c r="G151" s="29"/>
      <c r="H151" s="29"/>
      <c r="I151" s="146"/>
      <c r="J151" s="29"/>
      <c r="K151" s="29"/>
      <c r="L151" s="30"/>
      <c r="M151" s="147"/>
      <c r="N151" s="148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121</v>
      </c>
      <c r="AU151" s="14" t="s">
        <v>82</v>
      </c>
    </row>
    <row r="152" spans="1:65" s="2" customFormat="1" ht="24.2" customHeight="1">
      <c r="A152" s="29"/>
      <c r="B152" s="128"/>
      <c r="C152" s="162" t="s">
        <v>189</v>
      </c>
      <c r="D152" s="162" t="s">
        <v>158</v>
      </c>
      <c r="E152" s="163" t="s">
        <v>190</v>
      </c>
      <c r="F152" s="164" t="s">
        <v>191</v>
      </c>
      <c r="G152" s="165" t="s">
        <v>172</v>
      </c>
      <c r="H152" s="166">
        <v>1.9630000000000001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2" t="s">
        <v>119</v>
      </c>
      <c r="AT152" s="142" t="s">
        <v>158</v>
      </c>
      <c r="AU152" s="142" t="s">
        <v>82</v>
      </c>
      <c r="AY152" s="14" t="s">
        <v>118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4" t="s">
        <v>80</v>
      </c>
      <c r="BK152" s="143">
        <f>ROUND(I152*H152,2)</f>
        <v>0</v>
      </c>
      <c r="BL152" s="14" t="s">
        <v>119</v>
      </c>
      <c r="BM152" s="142" t="s">
        <v>192</v>
      </c>
    </row>
    <row r="153" spans="1:65" s="2" customFormat="1" ht="97.5">
      <c r="A153" s="29"/>
      <c r="B153" s="30"/>
      <c r="C153" s="29"/>
      <c r="D153" s="144" t="s">
        <v>121</v>
      </c>
      <c r="E153" s="29"/>
      <c r="F153" s="145" t="s">
        <v>193</v>
      </c>
      <c r="G153" s="29"/>
      <c r="H153" s="29"/>
      <c r="I153" s="146"/>
      <c r="J153" s="29"/>
      <c r="K153" s="29"/>
      <c r="L153" s="30"/>
      <c r="M153" s="147"/>
      <c r="N153" s="148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121</v>
      </c>
      <c r="AU153" s="14" t="s">
        <v>82</v>
      </c>
    </row>
    <row r="154" spans="1:65" s="2" customFormat="1" ht="24.2" customHeight="1">
      <c r="A154" s="29"/>
      <c r="B154" s="128"/>
      <c r="C154" s="162" t="s">
        <v>194</v>
      </c>
      <c r="D154" s="162" t="s">
        <v>158</v>
      </c>
      <c r="E154" s="163" t="s">
        <v>195</v>
      </c>
      <c r="F154" s="164" t="s">
        <v>196</v>
      </c>
      <c r="G154" s="165" t="s">
        <v>172</v>
      </c>
      <c r="H154" s="166">
        <v>0.22500000000000001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2" t="s">
        <v>119</v>
      </c>
      <c r="AT154" s="142" t="s">
        <v>158</v>
      </c>
      <c r="AU154" s="142" t="s">
        <v>82</v>
      </c>
      <c r="AY154" s="14" t="s">
        <v>118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4" t="s">
        <v>80</v>
      </c>
      <c r="BK154" s="143">
        <f>ROUND(I154*H154,2)</f>
        <v>0</v>
      </c>
      <c r="BL154" s="14" t="s">
        <v>119</v>
      </c>
      <c r="BM154" s="142" t="s">
        <v>197</v>
      </c>
    </row>
    <row r="155" spans="1:65" s="2" customFormat="1" ht="97.5">
      <c r="A155" s="29"/>
      <c r="B155" s="30"/>
      <c r="C155" s="29"/>
      <c r="D155" s="144" t="s">
        <v>121</v>
      </c>
      <c r="E155" s="29"/>
      <c r="F155" s="145" t="s">
        <v>198</v>
      </c>
      <c r="G155" s="29"/>
      <c r="H155" s="29"/>
      <c r="I155" s="146"/>
      <c r="J155" s="29"/>
      <c r="K155" s="29"/>
      <c r="L155" s="30"/>
      <c r="M155" s="147"/>
      <c r="N155" s="148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121</v>
      </c>
      <c r="AU155" s="14" t="s">
        <v>82</v>
      </c>
    </row>
    <row r="156" spans="1:65" s="2" customFormat="1" ht="14.45" customHeight="1">
      <c r="A156" s="29"/>
      <c r="B156" s="128"/>
      <c r="C156" s="162" t="s">
        <v>199</v>
      </c>
      <c r="D156" s="162" t="s">
        <v>158</v>
      </c>
      <c r="E156" s="163" t="s">
        <v>200</v>
      </c>
      <c r="F156" s="164" t="s">
        <v>201</v>
      </c>
      <c r="G156" s="165" t="s">
        <v>124</v>
      </c>
      <c r="H156" s="166">
        <v>2200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2" t="s">
        <v>119</v>
      </c>
      <c r="AT156" s="142" t="s">
        <v>158</v>
      </c>
      <c r="AU156" s="142" t="s">
        <v>82</v>
      </c>
      <c r="AY156" s="14" t="s">
        <v>118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4" t="s">
        <v>80</v>
      </c>
      <c r="BK156" s="143">
        <f>ROUND(I156*H156,2)</f>
        <v>0</v>
      </c>
      <c r="BL156" s="14" t="s">
        <v>119</v>
      </c>
      <c r="BM156" s="142" t="s">
        <v>202</v>
      </c>
    </row>
    <row r="157" spans="1:65" s="2" customFormat="1" ht="48.75">
      <c r="A157" s="29"/>
      <c r="B157" s="30"/>
      <c r="C157" s="29"/>
      <c r="D157" s="144" t="s">
        <v>121</v>
      </c>
      <c r="E157" s="29"/>
      <c r="F157" s="145" t="s">
        <v>203</v>
      </c>
      <c r="G157" s="29"/>
      <c r="H157" s="29"/>
      <c r="I157" s="146"/>
      <c r="J157" s="29"/>
      <c r="K157" s="29"/>
      <c r="L157" s="30"/>
      <c r="M157" s="147"/>
      <c r="N157" s="148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121</v>
      </c>
      <c r="AU157" s="14" t="s">
        <v>82</v>
      </c>
    </row>
    <row r="158" spans="1:65" s="2" customFormat="1" ht="24.2" customHeight="1">
      <c r="A158" s="29"/>
      <c r="B158" s="128"/>
      <c r="C158" s="162" t="s">
        <v>204</v>
      </c>
      <c r="D158" s="162" t="s">
        <v>158</v>
      </c>
      <c r="E158" s="163" t="s">
        <v>205</v>
      </c>
      <c r="F158" s="164" t="s">
        <v>206</v>
      </c>
      <c r="G158" s="165" t="s">
        <v>172</v>
      </c>
      <c r="H158" s="166">
        <v>1.9630000000000001</v>
      </c>
      <c r="I158" s="167"/>
      <c r="J158" s="168">
        <f>ROUND(I158*H158,2)</f>
        <v>0</v>
      </c>
      <c r="K158" s="169"/>
      <c r="L158" s="30"/>
      <c r="M158" s="170" t="s">
        <v>1</v>
      </c>
      <c r="N158" s="171" t="s">
        <v>37</v>
      </c>
      <c r="O158" s="55"/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2" t="s">
        <v>119</v>
      </c>
      <c r="AT158" s="142" t="s">
        <v>158</v>
      </c>
      <c r="AU158" s="142" t="s">
        <v>82</v>
      </c>
      <c r="AY158" s="14" t="s">
        <v>118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4" t="s">
        <v>80</v>
      </c>
      <c r="BK158" s="143">
        <f>ROUND(I158*H158,2)</f>
        <v>0</v>
      </c>
      <c r="BL158" s="14" t="s">
        <v>119</v>
      </c>
      <c r="BM158" s="142" t="s">
        <v>207</v>
      </c>
    </row>
    <row r="159" spans="1:65" s="2" customFormat="1" ht="48.75">
      <c r="A159" s="29"/>
      <c r="B159" s="30"/>
      <c r="C159" s="29"/>
      <c r="D159" s="144" t="s">
        <v>121</v>
      </c>
      <c r="E159" s="29"/>
      <c r="F159" s="145" t="s">
        <v>208</v>
      </c>
      <c r="G159" s="29"/>
      <c r="H159" s="29"/>
      <c r="I159" s="146"/>
      <c r="J159" s="29"/>
      <c r="K159" s="29"/>
      <c r="L159" s="30"/>
      <c r="M159" s="147"/>
      <c r="N159" s="148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121</v>
      </c>
      <c r="AU159" s="14" t="s">
        <v>82</v>
      </c>
    </row>
    <row r="160" spans="1:65" s="2" customFormat="1" ht="24.2" customHeight="1">
      <c r="A160" s="29"/>
      <c r="B160" s="128"/>
      <c r="C160" s="162" t="s">
        <v>209</v>
      </c>
      <c r="D160" s="162" t="s">
        <v>158</v>
      </c>
      <c r="E160" s="163" t="s">
        <v>210</v>
      </c>
      <c r="F160" s="164" t="s">
        <v>211</v>
      </c>
      <c r="G160" s="165" t="s">
        <v>172</v>
      </c>
      <c r="H160" s="166">
        <v>0.22500000000000001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2" t="s">
        <v>119</v>
      </c>
      <c r="AT160" s="142" t="s">
        <v>158</v>
      </c>
      <c r="AU160" s="142" t="s">
        <v>82</v>
      </c>
      <c r="AY160" s="14" t="s">
        <v>118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4" t="s">
        <v>80</v>
      </c>
      <c r="BK160" s="143">
        <f>ROUND(I160*H160,2)</f>
        <v>0</v>
      </c>
      <c r="BL160" s="14" t="s">
        <v>119</v>
      </c>
      <c r="BM160" s="142" t="s">
        <v>212</v>
      </c>
    </row>
    <row r="161" spans="1:65" s="2" customFormat="1" ht="48.75">
      <c r="A161" s="29"/>
      <c r="B161" s="30"/>
      <c r="C161" s="29"/>
      <c r="D161" s="144" t="s">
        <v>121</v>
      </c>
      <c r="E161" s="29"/>
      <c r="F161" s="145" t="s">
        <v>213</v>
      </c>
      <c r="G161" s="29"/>
      <c r="H161" s="29"/>
      <c r="I161" s="146"/>
      <c r="J161" s="29"/>
      <c r="K161" s="29"/>
      <c r="L161" s="30"/>
      <c r="M161" s="147"/>
      <c r="N161" s="148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121</v>
      </c>
      <c r="AU161" s="14" t="s">
        <v>82</v>
      </c>
    </row>
    <row r="162" spans="1:65" s="2" customFormat="1" ht="24.2" customHeight="1">
      <c r="A162" s="29"/>
      <c r="B162" s="128"/>
      <c r="C162" s="162" t="s">
        <v>7</v>
      </c>
      <c r="D162" s="162" t="s">
        <v>158</v>
      </c>
      <c r="E162" s="163" t="s">
        <v>214</v>
      </c>
      <c r="F162" s="164" t="s">
        <v>215</v>
      </c>
      <c r="G162" s="165" t="s">
        <v>172</v>
      </c>
      <c r="H162" s="166">
        <v>2.1880000000000002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2" t="s">
        <v>119</v>
      </c>
      <c r="AT162" s="142" t="s">
        <v>158</v>
      </c>
      <c r="AU162" s="142" t="s">
        <v>82</v>
      </c>
      <c r="AY162" s="14" t="s">
        <v>118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4" t="s">
        <v>80</v>
      </c>
      <c r="BK162" s="143">
        <f>ROUND(I162*H162,2)</f>
        <v>0</v>
      </c>
      <c r="BL162" s="14" t="s">
        <v>119</v>
      </c>
      <c r="BM162" s="142" t="s">
        <v>216</v>
      </c>
    </row>
    <row r="163" spans="1:65" s="2" customFormat="1" ht="58.5">
      <c r="A163" s="29"/>
      <c r="B163" s="30"/>
      <c r="C163" s="29"/>
      <c r="D163" s="144" t="s">
        <v>121</v>
      </c>
      <c r="E163" s="29"/>
      <c r="F163" s="145" t="s">
        <v>217</v>
      </c>
      <c r="G163" s="29"/>
      <c r="H163" s="29"/>
      <c r="I163" s="146"/>
      <c r="J163" s="29"/>
      <c r="K163" s="29"/>
      <c r="L163" s="30"/>
      <c r="M163" s="147"/>
      <c r="N163" s="148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121</v>
      </c>
      <c r="AU163" s="14" t="s">
        <v>82</v>
      </c>
    </row>
    <row r="164" spans="1:65" s="2" customFormat="1" ht="14.45" customHeight="1">
      <c r="A164" s="29"/>
      <c r="B164" s="128"/>
      <c r="C164" s="162" t="s">
        <v>218</v>
      </c>
      <c r="D164" s="162" t="s">
        <v>158</v>
      </c>
      <c r="E164" s="163" t="s">
        <v>219</v>
      </c>
      <c r="F164" s="164" t="s">
        <v>220</v>
      </c>
      <c r="G164" s="165" t="s">
        <v>132</v>
      </c>
      <c r="H164" s="166">
        <v>7.6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2" t="s">
        <v>119</v>
      </c>
      <c r="AT164" s="142" t="s">
        <v>158</v>
      </c>
      <c r="AU164" s="142" t="s">
        <v>82</v>
      </c>
      <c r="AY164" s="14" t="s">
        <v>118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4" t="s">
        <v>80</v>
      </c>
      <c r="BK164" s="143">
        <f>ROUND(I164*H164,2)</f>
        <v>0</v>
      </c>
      <c r="BL164" s="14" t="s">
        <v>119</v>
      </c>
      <c r="BM164" s="142" t="s">
        <v>221</v>
      </c>
    </row>
    <row r="165" spans="1:65" s="2" customFormat="1" ht="58.5">
      <c r="A165" s="29"/>
      <c r="B165" s="30"/>
      <c r="C165" s="29"/>
      <c r="D165" s="144" t="s">
        <v>121</v>
      </c>
      <c r="E165" s="29"/>
      <c r="F165" s="145" t="s">
        <v>222</v>
      </c>
      <c r="G165" s="29"/>
      <c r="H165" s="29"/>
      <c r="I165" s="146"/>
      <c r="J165" s="29"/>
      <c r="K165" s="29"/>
      <c r="L165" s="30"/>
      <c r="M165" s="147"/>
      <c r="N165" s="148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121</v>
      </c>
      <c r="AU165" s="14" t="s">
        <v>82</v>
      </c>
    </row>
    <row r="166" spans="1:65" s="2" customFormat="1" ht="14.45" customHeight="1">
      <c r="A166" s="29"/>
      <c r="B166" s="128"/>
      <c r="C166" s="162" t="s">
        <v>223</v>
      </c>
      <c r="D166" s="162" t="s">
        <v>158</v>
      </c>
      <c r="E166" s="163" t="s">
        <v>224</v>
      </c>
      <c r="F166" s="164" t="s">
        <v>225</v>
      </c>
      <c r="G166" s="165" t="s">
        <v>137</v>
      </c>
      <c r="H166" s="166">
        <v>180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2" t="s">
        <v>119</v>
      </c>
      <c r="AT166" s="142" t="s">
        <v>158</v>
      </c>
      <c r="AU166" s="142" t="s">
        <v>82</v>
      </c>
      <c r="AY166" s="14" t="s">
        <v>118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4" t="s">
        <v>80</v>
      </c>
      <c r="BK166" s="143">
        <f>ROUND(I166*H166,2)</f>
        <v>0</v>
      </c>
      <c r="BL166" s="14" t="s">
        <v>119</v>
      </c>
      <c r="BM166" s="142" t="s">
        <v>226</v>
      </c>
    </row>
    <row r="167" spans="1:65" s="2" customFormat="1" ht="29.25">
      <c r="A167" s="29"/>
      <c r="B167" s="30"/>
      <c r="C167" s="29"/>
      <c r="D167" s="144" t="s">
        <v>121</v>
      </c>
      <c r="E167" s="29"/>
      <c r="F167" s="145" t="s">
        <v>227</v>
      </c>
      <c r="G167" s="29"/>
      <c r="H167" s="29"/>
      <c r="I167" s="146"/>
      <c r="J167" s="29"/>
      <c r="K167" s="29"/>
      <c r="L167" s="30"/>
      <c r="M167" s="147"/>
      <c r="N167" s="148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121</v>
      </c>
      <c r="AU167" s="14" t="s">
        <v>82</v>
      </c>
    </row>
    <row r="168" spans="1:65" s="2" customFormat="1" ht="14.45" customHeight="1">
      <c r="A168" s="29"/>
      <c r="B168" s="128"/>
      <c r="C168" s="162" t="s">
        <v>228</v>
      </c>
      <c r="D168" s="162" t="s">
        <v>158</v>
      </c>
      <c r="E168" s="163" t="s">
        <v>229</v>
      </c>
      <c r="F168" s="164" t="s">
        <v>230</v>
      </c>
      <c r="G168" s="165" t="s">
        <v>137</v>
      </c>
      <c r="H168" s="166">
        <v>12200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2" t="s">
        <v>119</v>
      </c>
      <c r="AT168" s="142" t="s">
        <v>158</v>
      </c>
      <c r="AU168" s="142" t="s">
        <v>82</v>
      </c>
      <c r="AY168" s="14" t="s">
        <v>118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4" t="s">
        <v>80</v>
      </c>
      <c r="BK168" s="143">
        <f>ROUND(I168*H168,2)</f>
        <v>0</v>
      </c>
      <c r="BL168" s="14" t="s">
        <v>119</v>
      </c>
      <c r="BM168" s="142" t="s">
        <v>231</v>
      </c>
    </row>
    <row r="169" spans="1:65" s="2" customFormat="1" ht="29.25">
      <c r="A169" s="29"/>
      <c r="B169" s="30"/>
      <c r="C169" s="29"/>
      <c r="D169" s="144" t="s">
        <v>121</v>
      </c>
      <c r="E169" s="29"/>
      <c r="F169" s="145" t="s">
        <v>232</v>
      </c>
      <c r="G169" s="29"/>
      <c r="H169" s="29"/>
      <c r="I169" s="146"/>
      <c r="J169" s="29"/>
      <c r="K169" s="29"/>
      <c r="L169" s="30"/>
      <c r="M169" s="147"/>
      <c r="N169" s="148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121</v>
      </c>
      <c r="AU169" s="14" t="s">
        <v>82</v>
      </c>
    </row>
    <row r="170" spans="1:65" s="2" customFormat="1" ht="24.2" customHeight="1">
      <c r="A170" s="29"/>
      <c r="B170" s="128"/>
      <c r="C170" s="162" t="s">
        <v>233</v>
      </c>
      <c r="D170" s="162" t="s">
        <v>158</v>
      </c>
      <c r="E170" s="163" t="s">
        <v>234</v>
      </c>
      <c r="F170" s="164" t="s">
        <v>235</v>
      </c>
      <c r="G170" s="165" t="s">
        <v>172</v>
      </c>
      <c r="H170" s="166">
        <v>2.2000000000000002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2" t="s">
        <v>119</v>
      </c>
      <c r="AT170" s="142" t="s">
        <v>158</v>
      </c>
      <c r="AU170" s="142" t="s">
        <v>82</v>
      </c>
      <c r="AY170" s="14" t="s">
        <v>118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4" t="s">
        <v>80</v>
      </c>
      <c r="BK170" s="143">
        <f>ROUND(I170*H170,2)</f>
        <v>0</v>
      </c>
      <c r="BL170" s="14" t="s">
        <v>119</v>
      </c>
      <c r="BM170" s="142" t="s">
        <v>236</v>
      </c>
    </row>
    <row r="171" spans="1:65" s="2" customFormat="1" ht="78">
      <c r="A171" s="29"/>
      <c r="B171" s="30"/>
      <c r="C171" s="29"/>
      <c r="D171" s="144" t="s">
        <v>121</v>
      </c>
      <c r="E171" s="29"/>
      <c r="F171" s="145" t="s">
        <v>237</v>
      </c>
      <c r="G171" s="29"/>
      <c r="H171" s="29"/>
      <c r="I171" s="146"/>
      <c r="J171" s="29"/>
      <c r="K171" s="29"/>
      <c r="L171" s="30"/>
      <c r="M171" s="147"/>
      <c r="N171" s="148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121</v>
      </c>
      <c r="AU171" s="14" t="s">
        <v>82</v>
      </c>
    </row>
    <row r="172" spans="1:65" s="2" customFormat="1" ht="24.2" customHeight="1">
      <c r="A172" s="29"/>
      <c r="B172" s="128"/>
      <c r="C172" s="162" t="s">
        <v>238</v>
      </c>
      <c r="D172" s="162" t="s">
        <v>158</v>
      </c>
      <c r="E172" s="163" t="s">
        <v>239</v>
      </c>
      <c r="F172" s="164" t="s">
        <v>240</v>
      </c>
      <c r="G172" s="165" t="s">
        <v>172</v>
      </c>
      <c r="H172" s="166">
        <v>0.4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2" t="s">
        <v>119</v>
      </c>
      <c r="AT172" s="142" t="s">
        <v>158</v>
      </c>
      <c r="AU172" s="142" t="s">
        <v>82</v>
      </c>
      <c r="AY172" s="14" t="s">
        <v>118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4" t="s">
        <v>80</v>
      </c>
      <c r="BK172" s="143">
        <f>ROUND(I172*H172,2)</f>
        <v>0</v>
      </c>
      <c r="BL172" s="14" t="s">
        <v>119</v>
      </c>
      <c r="BM172" s="142" t="s">
        <v>241</v>
      </c>
    </row>
    <row r="173" spans="1:65" s="2" customFormat="1" ht="78">
      <c r="A173" s="29"/>
      <c r="B173" s="30"/>
      <c r="C173" s="29"/>
      <c r="D173" s="144" t="s">
        <v>121</v>
      </c>
      <c r="E173" s="29"/>
      <c r="F173" s="145" t="s">
        <v>242</v>
      </c>
      <c r="G173" s="29"/>
      <c r="H173" s="29"/>
      <c r="I173" s="146"/>
      <c r="J173" s="29"/>
      <c r="K173" s="29"/>
      <c r="L173" s="30"/>
      <c r="M173" s="147"/>
      <c r="N173" s="148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121</v>
      </c>
      <c r="AU173" s="14" t="s">
        <v>82</v>
      </c>
    </row>
    <row r="174" spans="1:65" s="2" customFormat="1" ht="24.2" customHeight="1">
      <c r="A174" s="29"/>
      <c r="B174" s="128"/>
      <c r="C174" s="162" t="s">
        <v>243</v>
      </c>
      <c r="D174" s="162" t="s">
        <v>158</v>
      </c>
      <c r="E174" s="163" t="s">
        <v>244</v>
      </c>
      <c r="F174" s="164" t="s">
        <v>245</v>
      </c>
      <c r="G174" s="165" t="s">
        <v>132</v>
      </c>
      <c r="H174" s="166">
        <v>49.85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2" t="s">
        <v>119</v>
      </c>
      <c r="AT174" s="142" t="s">
        <v>158</v>
      </c>
      <c r="AU174" s="142" t="s">
        <v>82</v>
      </c>
      <c r="AY174" s="14" t="s">
        <v>118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4" t="s">
        <v>80</v>
      </c>
      <c r="BK174" s="143">
        <f>ROUND(I174*H174,2)</f>
        <v>0</v>
      </c>
      <c r="BL174" s="14" t="s">
        <v>119</v>
      </c>
      <c r="BM174" s="142" t="s">
        <v>246</v>
      </c>
    </row>
    <row r="175" spans="1:65" s="2" customFormat="1" ht="87.75">
      <c r="A175" s="29"/>
      <c r="B175" s="30"/>
      <c r="C175" s="29"/>
      <c r="D175" s="144" t="s">
        <v>121</v>
      </c>
      <c r="E175" s="29"/>
      <c r="F175" s="145" t="s">
        <v>247</v>
      </c>
      <c r="G175" s="29"/>
      <c r="H175" s="29"/>
      <c r="I175" s="146"/>
      <c r="J175" s="29"/>
      <c r="K175" s="29"/>
      <c r="L175" s="30"/>
      <c r="M175" s="147"/>
      <c r="N175" s="148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121</v>
      </c>
      <c r="AU175" s="14" t="s">
        <v>82</v>
      </c>
    </row>
    <row r="176" spans="1:65" s="2" customFormat="1" ht="24.2" customHeight="1">
      <c r="A176" s="29"/>
      <c r="B176" s="128"/>
      <c r="C176" s="162" t="s">
        <v>248</v>
      </c>
      <c r="D176" s="162" t="s">
        <v>158</v>
      </c>
      <c r="E176" s="163" t="s">
        <v>249</v>
      </c>
      <c r="F176" s="164" t="s">
        <v>250</v>
      </c>
      <c r="G176" s="165" t="s">
        <v>132</v>
      </c>
      <c r="H176" s="166">
        <v>1000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2" t="s">
        <v>119</v>
      </c>
      <c r="AT176" s="142" t="s">
        <v>158</v>
      </c>
      <c r="AU176" s="142" t="s">
        <v>82</v>
      </c>
      <c r="AY176" s="14" t="s">
        <v>118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4" t="s">
        <v>80</v>
      </c>
      <c r="BK176" s="143">
        <f>ROUND(I176*H176,2)</f>
        <v>0</v>
      </c>
      <c r="BL176" s="14" t="s">
        <v>119</v>
      </c>
      <c r="BM176" s="142" t="s">
        <v>251</v>
      </c>
    </row>
    <row r="177" spans="1:65" s="2" customFormat="1" ht="126.75">
      <c r="A177" s="29"/>
      <c r="B177" s="30"/>
      <c r="C177" s="29"/>
      <c r="D177" s="144" t="s">
        <v>121</v>
      </c>
      <c r="E177" s="29"/>
      <c r="F177" s="145" t="s">
        <v>252</v>
      </c>
      <c r="G177" s="29"/>
      <c r="H177" s="29"/>
      <c r="I177" s="146"/>
      <c r="J177" s="29"/>
      <c r="K177" s="29"/>
      <c r="L177" s="30"/>
      <c r="M177" s="147"/>
      <c r="N177" s="148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121</v>
      </c>
      <c r="AU177" s="14" t="s">
        <v>82</v>
      </c>
    </row>
    <row r="178" spans="1:65" s="2" customFormat="1" ht="24.2" customHeight="1">
      <c r="A178" s="29"/>
      <c r="B178" s="128"/>
      <c r="C178" s="162" t="s">
        <v>253</v>
      </c>
      <c r="D178" s="162" t="s">
        <v>158</v>
      </c>
      <c r="E178" s="163" t="s">
        <v>254</v>
      </c>
      <c r="F178" s="164" t="s">
        <v>255</v>
      </c>
      <c r="G178" s="165" t="s">
        <v>132</v>
      </c>
      <c r="H178" s="166">
        <v>3000</v>
      </c>
      <c r="I178" s="167"/>
      <c r="J178" s="168">
        <f>ROUND(I178*H178,2)</f>
        <v>0</v>
      </c>
      <c r="K178" s="169"/>
      <c r="L178" s="30"/>
      <c r="M178" s="170" t="s">
        <v>1</v>
      </c>
      <c r="N178" s="171" t="s">
        <v>37</v>
      </c>
      <c r="O178" s="55"/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2" t="s">
        <v>119</v>
      </c>
      <c r="AT178" s="142" t="s">
        <v>158</v>
      </c>
      <c r="AU178" s="142" t="s">
        <v>82</v>
      </c>
      <c r="AY178" s="14" t="s">
        <v>118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4" t="s">
        <v>80</v>
      </c>
      <c r="BK178" s="143">
        <f>ROUND(I178*H178,2)</f>
        <v>0</v>
      </c>
      <c r="BL178" s="14" t="s">
        <v>119</v>
      </c>
      <c r="BM178" s="142" t="s">
        <v>256</v>
      </c>
    </row>
    <row r="179" spans="1:65" s="2" customFormat="1" ht="126.75">
      <c r="A179" s="29"/>
      <c r="B179" s="30"/>
      <c r="C179" s="29"/>
      <c r="D179" s="144" t="s">
        <v>121</v>
      </c>
      <c r="E179" s="29"/>
      <c r="F179" s="145" t="s">
        <v>257</v>
      </c>
      <c r="G179" s="29"/>
      <c r="H179" s="29"/>
      <c r="I179" s="146"/>
      <c r="J179" s="29"/>
      <c r="K179" s="29"/>
      <c r="L179" s="30"/>
      <c r="M179" s="147"/>
      <c r="N179" s="148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121</v>
      </c>
      <c r="AU179" s="14" t="s">
        <v>82</v>
      </c>
    </row>
    <row r="180" spans="1:65" s="2" customFormat="1" ht="24.2" customHeight="1">
      <c r="A180" s="29"/>
      <c r="B180" s="128"/>
      <c r="C180" s="162" t="s">
        <v>258</v>
      </c>
      <c r="D180" s="162" t="s">
        <v>158</v>
      </c>
      <c r="E180" s="163" t="s">
        <v>259</v>
      </c>
      <c r="F180" s="164" t="s">
        <v>260</v>
      </c>
      <c r="G180" s="165" t="s">
        <v>261</v>
      </c>
      <c r="H180" s="166">
        <v>50</v>
      </c>
      <c r="I180" s="167"/>
      <c r="J180" s="168">
        <f>ROUND(I180*H180,2)</f>
        <v>0</v>
      </c>
      <c r="K180" s="169"/>
      <c r="L180" s="30"/>
      <c r="M180" s="170" t="s">
        <v>1</v>
      </c>
      <c r="N180" s="171" t="s">
        <v>37</v>
      </c>
      <c r="O180" s="55"/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2" t="s">
        <v>119</v>
      </c>
      <c r="AT180" s="142" t="s">
        <v>158</v>
      </c>
      <c r="AU180" s="142" t="s">
        <v>82</v>
      </c>
      <c r="AY180" s="14" t="s">
        <v>118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4" t="s">
        <v>80</v>
      </c>
      <c r="BK180" s="143">
        <f>ROUND(I180*H180,2)</f>
        <v>0</v>
      </c>
      <c r="BL180" s="14" t="s">
        <v>119</v>
      </c>
      <c r="BM180" s="142" t="s">
        <v>262</v>
      </c>
    </row>
    <row r="181" spans="1:65" s="2" customFormat="1" ht="68.25">
      <c r="A181" s="29"/>
      <c r="B181" s="30"/>
      <c r="C181" s="29"/>
      <c r="D181" s="144" t="s">
        <v>121</v>
      </c>
      <c r="E181" s="29"/>
      <c r="F181" s="145" t="s">
        <v>263</v>
      </c>
      <c r="G181" s="29"/>
      <c r="H181" s="29"/>
      <c r="I181" s="146"/>
      <c r="J181" s="29"/>
      <c r="K181" s="29"/>
      <c r="L181" s="30"/>
      <c r="M181" s="147"/>
      <c r="N181" s="148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121</v>
      </c>
      <c r="AU181" s="14" t="s">
        <v>82</v>
      </c>
    </row>
    <row r="182" spans="1:65" s="2" customFormat="1" ht="24.2" customHeight="1">
      <c r="A182" s="29"/>
      <c r="B182" s="128"/>
      <c r="C182" s="162" t="s">
        <v>264</v>
      </c>
      <c r="D182" s="162" t="s">
        <v>158</v>
      </c>
      <c r="E182" s="163" t="s">
        <v>265</v>
      </c>
      <c r="F182" s="164" t="s">
        <v>266</v>
      </c>
      <c r="G182" s="165" t="s">
        <v>261</v>
      </c>
      <c r="H182" s="166">
        <v>12</v>
      </c>
      <c r="I182" s="167"/>
      <c r="J182" s="168">
        <f>ROUND(I182*H182,2)</f>
        <v>0</v>
      </c>
      <c r="K182" s="169"/>
      <c r="L182" s="30"/>
      <c r="M182" s="170" t="s">
        <v>1</v>
      </c>
      <c r="N182" s="171" t="s">
        <v>37</v>
      </c>
      <c r="O182" s="55"/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2" t="s">
        <v>119</v>
      </c>
      <c r="AT182" s="142" t="s">
        <v>158</v>
      </c>
      <c r="AU182" s="142" t="s">
        <v>82</v>
      </c>
      <c r="AY182" s="14" t="s">
        <v>118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4" t="s">
        <v>80</v>
      </c>
      <c r="BK182" s="143">
        <f>ROUND(I182*H182,2)</f>
        <v>0</v>
      </c>
      <c r="BL182" s="14" t="s">
        <v>119</v>
      </c>
      <c r="BM182" s="142" t="s">
        <v>267</v>
      </c>
    </row>
    <row r="183" spans="1:65" s="2" customFormat="1" ht="68.25">
      <c r="A183" s="29"/>
      <c r="B183" s="30"/>
      <c r="C183" s="29"/>
      <c r="D183" s="144" t="s">
        <v>121</v>
      </c>
      <c r="E183" s="29"/>
      <c r="F183" s="145" t="s">
        <v>268</v>
      </c>
      <c r="G183" s="29"/>
      <c r="H183" s="29"/>
      <c r="I183" s="146"/>
      <c r="J183" s="29"/>
      <c r="K183" s="29"/>
      <c r="L183" s="30"/>
      <c r="M183" s="147"/>
      <c r="N183" s="148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121</v>
      </c>
      <c r="AU183" s="14" t="s">
        <v>82</v>
      </c>
    </row>
    <row r="184" spans="1:65" s="2" customFormat="1" ht="24.2" customHeight="1">
      <c r="A184" s="29"/>
      <c r="B184" s="128"/>
      <c r="C184" s="162" t="s">
        <v>269</v>
      </c>
      <c r="D184" s="162" t="s">
        <v>158</v>
      </c>
      <c r="E184" s="163" t="s">
        <v>270</v>
      </c>
      <c r="F184" s="164" t="s">
        <v>271</v>
      </c>
      <c r="G184" s="165" t="s">
        <v>261</v>
      </c>
      <c r="H184" s="166">
        <v>10</v>
      </c>
      <c r="I184" s="167"/>
      <c r="J184" s="168">
        <f>ROUND(I184*H184,2)</f>
        <v>0</v>
      </c>
      <c r="K184" s="169"/>
      <c r="L184" s="30"/>
      <c r="M184" s="170" t="s">
        <v>1</v>
      </c>
      <c r="N184" s="171" t="s">
        <v>37</v>
      </c>
      <c r="O184" s="55"/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2" t="s">
        <v>119</v>
      </c>
      <c r="AT184" s="142" t="s">
        <v>158</v>
      </c>
      <c r="AU184" s="142" t="s">
        <v>82</v>
      </c>
      <c r="AY184" s="14" t="s">
        <v>118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4" t="s">
        <v>80</v>
      </c>
      <c r="BK184" s="143">
        <f>ROUND(I184*H184,2)</f>
        <v>0</v>
      </c>
      <c r="BL184" s="14" t="s">
        <v>119</v>
      </c>
      <c r="BM184" s="142" t="s">
        <v>272</v>
      </c>
    </row>
    <row r="185" spans="1:65" s="2" customFormat="1" ht="58.5">
      <c r="A185" s="29"/>
      <c r="B185" s="30"/>
      <c r="C185" s="29"/>
      <c r="D185" s="144" t="s">
        <v>121</v>
      </c>
      <c r="E185" s="29"/>
      <c r="F185" s="145" t="s">
        <v>273</v>
      </c>
      <c r="G185" s="29"/>
      <c r="H185" s="29"/>
      <c r="I185" s="146"/>
      <c r="J185" s="29"/>
      <c r="K185" s="29"/>
      <c r="L185" s="30"/>
      <c r="M185" s="147"/>
      <c r="N185" s="148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121</v>
      </c>
      <c r="AU185" s="14" t="s">
        <v>82</v>
      </c>
    </row>
    <row r="186" spans="1:65" s="2" customFormat="1" ht="37.9" customHeight="1">
      <c r="A186" s="29"/>
      <c r="B186" s="128"/>
      <c r="C186" s="162" t="s">
        <v>274</v>
      </c>
      <c r="D186" s="162" t="s">
        <v>158</v>
      </c>
      <c r="E186" s="163" t="s">
        <v>275</v>
      </c>
      <c r="F186" s="164" t="s">
        <v>276</v>
      </c>
      <c r="G186" s="165" t="s">
        <v>132</v>
      </c>
      <c r="H186" s="166">
        <v>4226</v>
      </c>
      <c r="I186" s="167"/>
      <c r="J186" s="168">
        <f>ROUND(I186*H186,2)</f>
        <v>0</v>
      </c>
      <c r="K186" s="169"/>
      <c r="L186" s="30"/>
      <c r="M186" s="170" t="s">
        <v>1</v>
      </c>
      <c r="N186" s="171" t="s">
        <v>37</v>
      </c>
      <c r="O186" s="55"/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2" t="s">
        <v>119</v>
      </c>
      <c r="AT186" s="142" t="s">
        <v>158</v>
      </c>
      <c r="AU186" s="142" t="s">
        <v>82</v>
      </c>
      <c r="AY186" s="14" t="s">
        <v>118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4" t="s">
        <v>80</v>
      </c>
      <c r="BK186" s="143">
        <f>ROUND(I186*H186,2)</f>
        <v>0</v>
      </c>
      <c r="BL186" s="14" t="s">
        <v>119</v>
      </c>
      <c r="BM186" s="142" t="s">
        <v>277</v>
      </c>
    </row>
    <row r="187" spans="1:65" s="2" customFormat="1" ht="58.5">
      <c r="A187" s="29"/>
      <c r="B187" s="30"/>
      <c r="C187" s="29"/>
      <c r="D187" s="144" t="s">
        <v>121</v>
      </c>
      <c r="E187" s="29"/>
      <c r="F187" s="145" t="s">
        <v>278</v>
      </c>
      <c r="G187" s="29"/>
      <c r="H187" s="29"/>
      <c r="I187" s="146"/>
      <c r="J187" s="29"/>
      <c r="K187" s="29"/>
      <c r="L187" s="30"/>
      <c r="M187" s="147"/>
      <c r="N187" s="148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121</v>
      </c>
      <c r="AU187" s="14" t="s">
        <v>82</v>
      </c>
    </row>
    <row r="188" spans="1:65" s="2" customFormat="1" ht="37.9" customHeight="1">
      <c r="A188" s="29"/>
      <c r="B188" s="128"/>
      <c r="C188" s="162" t="s">
        <v>279</v>
      </c>
      <c r="D188" s="162" t="s">
        <v>158</v>
      </c>
      <c r="E188" s="163" t="s">
        <v>280</v>
      </c>
      <c r="F188" s="164" t="s">
        <v>281</v>
      </c>
      <c r="G188" s="165" t="s">
        <v>132</v>
      </c>
      <c r="H188" s="166">
        <v>450</v>
      </c>
      <c r="I188" s="167"/>
      <c r="J188" s="168">
        <f>ROUND(I188*H188,2)</f>
        <v>0</v>
      </c>
      <c r="K188" s="169"/>
      <c r="L188" s="30"/>
      <c r="M188" s="170" t="s">
        <v>1</v>
      </c>
      <c r="N188" s="171" t="s">
        <v>37</v>
      </c>
      <c r="O188" s="55"/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2" t="s">
        <v>119</v>
      </c>
      <c r="AT188" s="142" t="s">
        <v>158</v>
      </c>
      <c r="AU188" s="142" t="s">
        <v>82</v>
      </c>
      <c r="AY188" s="14" t="s">
        <v>118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4" t="s">
        <v>80</v>
      </c>
      <c r="BK188" s="143">
        <f>ROUND(I188*H188,2)</f>
        <v>0</v>
      </c>
      <c r="BL188" s="14" t="s">
        <v>119</v>
      </c>
      <c r="BM188" s="142" t="s">
        <v>282</v>
      </c>
    </row>
    <row r="189" spans="1:65" s="2" customFormat="1" ht="58.5">
      <c r="A189" s="29"/>
      <c r="B189" s="30"/>
      <c r="C189" s="29"/>
      <c r="D189" s="144" t="s">
        <v>121</v>
      </c>
      <c r="E189" s="29"/>
      <c r="F189" s="145" t="s">
        <v>283</v>
      </c>
      <c r="G189" s="29"/>
      <c r="H189" s="29"/>
      <c r="I189" s="146"/>
      <c r="J189" s="29"/>
      <c r="K189" s="29"/>
      <c r="L189" s="30"/>
      <c r="M189" s="147"/>
      <c r="N189" s="148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121</v>
      </c>
      <c r="AU189" s="14" t="s">
        <v>82</v>
      </c>
    </row>
    <row r="190" spans="1:65" s="2" customFormat="1" ht="37.9" customHeight="1">
      <c r="A190" s="29"/>
      <c r="B190" s="128"/>
      <c r="C190" s="162" t="s">
        <v>284</v>
      </c>
      <c r="D190" s="162" t="s">
        <v>158</v>
      </c>
      <c r="E190" s="163" t="s">
        <v>285</v>
      </c>
      <c r="F190" s="164" t="s">
        <v>286</v>
      </c>
      <c r="G190" s="165" t="s">
        <v>132</v>
      </c>
      <c r="H190" s="166">
        <v>4226</v>
      </c>
      <c r="I190" s="167"/>
      <c r="J190" s="168">
        <f>ROUND(I190*H190,2)</f>
        <v>0</v>
      </c>
      <c r="K190" s="169"/>
      <c r="L190" s="30"/>
      <c r="M190" s="170" t="s">
        <v>1</v>
      </c>
      <c r="N190" s="171" t="s">
        <v>37</v>
      </c>
      <c r="O190" s="55"/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2" t="s">
        <v>119</v>
      </c>
      <c r="AT190" s="142" t="s">
        <v>158</v>
      </c>
      <c r="AU190" s="142" t="s">
        <v>82</v>
      </c>
      <c r="AY190" s="14" t="s">
        <v>118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4" t="s">
        <v>80</v>
      </c>
      <c r="BK190" s="143">
        <f>ROUND(I190*H190,2)</f>
        <v>0</v>
      </c>
      <c r="BL190" s="14" t="s">
        <v>119</v>
      </c>
      <c r="BM190" s="142" t="s">
        <v>287</v>
      </c>
    </row>
    <row r="191" spans="1:65" s="2" customFormat="1" ht="58.5">
      <c r="A191" s="29"/>
      <c r="B191" s="30"/>
      <c r="C191" s="29"/>
      <c r="D191" s="144" t="s">
        <v>121</v>
      </c>
      <c r="E191" s="29"/>
      <c r="F191" s="145" t="s">
        <v>288</v>
      </c>
      <c r="G191" s="29"/>
      <c r="H191" s="29"/>
      <c r="I191" s="146"/>
      <c r="J191" s="29"/>
      <c r="K191" s="29"/>
      <c r="L191" s="30"/>
      <c r="M191" s="147"/>
      <c r="N191" s="148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121</v>
      </c>
      <c r="AU191" s="14" t="s">
        <v>82</v>
      </c>
    </row>
    <row r="192" spans="1:65" s="2" customFormat="1" ht="37.9" customHeight="1">
      <c r="A192" s="29"/>
      <c r="B192" s="128"/>
      <c r="C192" s="162" t="s">
        <v>289</v>
      </c>
      <c r="D192" s="162" t="s">
        <v>158</v>
      </c>
      <c r="E192" s="163" t="s">
        <v>290</v>
      </c>
      <c r="F192" s="164" t="s">
        <v>291</v>
      </c>
      <c r="G192" s="165" t="s">
        <v>132</v>
      </c>
      <c r="H192" s="166">
        <v>450</v>
      </c>
      <c r="I192" s="167"/>
      <c r="J192" s="168">
        <f>ROUND(I192*H192,2)</f>
        <v>0</v>
      </c>
      <c r="K192" s="169"/>
      <c r="L192" s="30"/>
      <c r="M192" s="170" t="s">
        <v>1</v>
      </c>
      <c r="N192" s="171" t="s">
        <v>37</v>
      </c>
      <c r="O192" s="55"/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2" t="s">
        <v>119</v>
      </c>
      <c r="AT192" s="142" t="s">
        <v>158</v>
      </c>
      <c r="AU192" s="142" t="s">
        <v>82</v>
      </c>
      <c r="AY192" s="14" t="s">
        <v>118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4" t="s">
        <v>80</v>
      </c>
      <c r="BK192" s="143">
        <f>ROUND(I192*H192,2)</f>
        <v>0</v>
      </c>
      <c r="BL192" s="14" t="s">
        <v>119</v>
      </c>
      <c r="BM192" s="142" t="s">
        <v>292</v>
      </c>
    </row>
    <row r="193" spans="1:65" s="2" customFormat="1" ht="58.5">
      <c r="A193" s="29"/>
      <c r="B193" s="30"/>
      <c r="C193" s="29"/>
      <c r="D193" s="144" t="s">
        <v>121</v>
      </c>
      <c r="E193" s="29"/>
      <c r="F193" s="145" t="s">
        <v>293</v>
      </c>
      <c r="G193" s="29"/>
      <c r="H193" s="29"/>
      <c r="I193" s="146"/>
      <c r="J193" s="29"/>
      <c r="K193" s="29"/>
      <c r="L193" s="30"/>
      <c r="M193" s="147"/>
      <c r="N193" s="148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121</v>
      </c>
      <c r="AU193" s="14" t="s">
        <v>82</v>
      </c>
    </row>
    <row r="194" spans="1:65" s="2" customFormat="1" ht="24.2" customHeight="1">
      <c r="A194" s="29"/>
      <c r="B194" s="128"/>
      <c r="C194" s="162" t="s">
        <v>294</v>
      </c>
      <c r="D194" s="162" t="s">
        <v>158</v>
      </c>
      <c r="E194" s="163" t="s">
        <v>295</v>
      </c>
      <c r="F194" s="164" t="s">
        <v>296</v>
      </c>
      <c r="G194" s="165" t="s">
        <v>132</v>
      </c>
      <c r="H194" s="166">
        <v>500</v>
      </c>
      <c r="I194" s="167"/>
      <c r="J194" s="168">
        <f>ROUND(I194*H194,2)</f>
        <v>0</v>
      </c>
      <c r="K194" s="169"/>
      <c r="L194" s="30"/>
      <c r="M194" s="170" t="s">
        <v>1</v>
      </c>
      <c r="N194" s="171" t="s">
        <v>37</v>
      </c>
      <c r="O194" s="55"/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2" t="s">
        <v>119</v>
      </c>
      <c r="AT194" s="142" t="s">
        <v>158</v>
      </c>
      <c r="AU194" s="142" t="s">
        <v>82</v>
      </c>
      <c r="AY194" s="14" t="s">
        <v>118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4" t="s">
        <v>80</v>
      </c>
      <c r="BK194" s="143">
        <f>ROUND(I194*H194,2)</f>
        <v>0</v>
      </c>
      <c r="BL194" s="14" t="s">
        <v>119</v>
      </c>
      <c r="BM194" s="142" t="s">
        <v>297</v>
      </c>
    </row>
    <row r="195" spans="1:65" s="2" customFormat="1" ht="29.25">
      <c r="A195" s="29"/>
      <c r="B195" s="30"/>
      <c r="C195" s="29"/>
      <c r="D195" s="144" t="s">
        <v>121</v>
      </c>
      <c r="E195" s="29"/>
      <c r="F195" s="145" t="s">
        <v>298</v>
      </c>
      <c r="G195" s="29"/>
      <c r="H195" s="29"/>
      <c r="I195" s="146"/>
      <c r="J195" s="29"/>
      <c r="K195" s="29"/>
      <c r="L195" s="30"/>
      <c r="M195" s="147"/>
      <c r="N195" s="148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121</v>
      </c>
      <c r="AU195" s="14" t="s">
        <v>82</v>
      </c>
    </row>
    <row r="196" spans="1:65" s="2" customFormat="1" ht="24.2" customHeight="1">
      <c r="A196" s="29"/>
      <c r="B196" s="128"/>
      <c r="C196" s="162" t="s">
        <v>299</v>
      </c>
      <c r="D196" s="162" t="s">
        <v>158</v>
      </c>
      <c r="E196" s="163" t="s">
        <v>300</v>
      </c>
      <c r="F196" s="164" t="s">
        <v>301</v>
      </c>
      <c r="G196" s="165" t="s">
        <v>132</v>
      </c>
      <c r="H196" s="166">
        <v>49.85</v>
      </c>
      <c r="I196" s="167"/>
      <c r="J196" s="168">
        <f>ROUND(I196*H196,2)</f>
        <v>0</v>
      </c>
      <c r="K196" s="169"/>
      <c r="L196" s="30"/>
      <c r="M196" s="170" t="s">
        <v>1</v>
      </c>
      <c r="N196" s="171" t="s">
        <v>37</v>
      </c>
      <c r="O196" s="55"/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2" t="s">
        <v>119</v>
      </c>
      <c r="AT196" s="142" t="s">
        <v>158</v>
      </c>
      <c r="AU196" s="142" t="s">
        <v>82</v>
      </c>
      <c r="AY196" s="14" t="s">
        <v>118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4" t="s">
        <v>80</v>
      </c>
      <c r="BK196" s="143">
        <f>ROUND(I196*H196,2)</f>
        <v>0</v>
      </c>
      <c r="BL196" s="14" t="s">
        <v>119</v>
      </c>
      <c r="BM196" s="142" t="s">
        <v>302</v>
      </c>
    </row>
    <row r="197" spans="1:65" s="2" customFormat="1" ht="48.75">
      <c r="A197" s="29"/>
      <c r="B197" s="30"/>
      <c r="C197" s="29"/>
      <c r="D197" s="144" t="s">
        <v>121</v>
      </c>
      <c r="E197" s="29"/>
      <c r="F197" s="145" t="s">
        <v>303</v>
      </c>
      <c r="G197" s="29"/>
      <c r="H197" s="29"/>
      <c r="I197" s="146"/>
      <c r="J197" s="29"/>
      <c r="K197" s="29"/>
      <c r="L197" s="30"/>
      <c r="M197" s="147"/>
      <c r="N197" s="148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121</v>
      </c>
      <c r="AU197" s="14" t="s">
        <v>82</v>
      </c>
    </row>
    <row r="198" spans="1:65" s="2" customFormat="1" ht="24.2" customHeight="1">
      <c r="A198" s="29"/>
      <c r="B198" s="128"/>
      <c r="C198" s="162" t="s">
        <v>304</v>
      </c>
      <c r="D198" s="162" t="s">
        <v>158</v>
      </c>
      <c r="E198" s="163" t="s">
        <v>305</v>
      </c>
      <c r="F198" s="164" t="s">
        <v>306</v>
      </c>
      <c r="G198" s="165" t="s">
        <v>132</v>
      </c>
      <c r="H198" s="166">
        <v>49.85</v>
      </c>
      <c r="I198" s="167"/>
      <c r="J198" s="168">
        <f>ROUND(I198*H198,2)</f>
        <v>0</v>
      </c>
      <c r="K198" s="169"/>
      <c r="L198" s="30"/>
      <c r="M198" s="170" t="s">
        <v>1</v>
      </c>
      <c r="N198" s="171" t="s">
        <v>37</v>
      </c>
      <c r="O198" s="55"/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2" t="s">
        <v>119</v>
      </c>
      <c r="AT198" s="142" t="s">
        <v>158</v>
      </c>
      <c r="AU198" s="142" t="s">
        <v>82</v>
      </c>
      <c r="AY198" s="14" t="s">
        <v>118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4" t="s">
        <v>80</v>
      </c>
      <c r="BK198" s="143">
        <f>ROUND(I198*H198,2)</f>
        <v>0</v>
      </c>
      <c r="BL198" s="14" t="s">
        <v>119</v>
      </c>
      <c r="BM198" s="142" t="s">
        <v>307</v>
      </c>
    </row>
    <row r="199" spans="1:65" s="2" customFormat="1" ht="48.75">
      <c r="A199" s="29"/>
      <c r="B199" s="30"/>
      <c r="C199" s="29"/>
      <c r="D199" s="144" t="s">
        <v>121</v>
      </c>
      <c r="E199" s="29"/>
      <c r="F199" s="145" t="s">
        <v>308</v>
      </c>
      <c r="G199" s="29"/>
      <c r="H199" s="29"/>
      <c r="I199" s="146"/>
      <c r="J199" s="29"/>
      <c r="K199" s="29"/>
      <c r="L199" s="30"/>
      <c r="M199" s="147"/>
      <c r="N199" s="148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121</v>
      </c>
      <c r="AU199" s="14" t="s">
        <v>82</v>
      </c>
    </row>
    <row r="200" spans="1:65" s="2" customFormat="1" ht="14.45" customHeight="1">
      <c r="A200" s="29"/>
      <c r="B200" s="128"/>
      <c r="C200" s="162" t="s">
        <v>309</v>
      </c>
      <c r="D200" s="162" t="s">
        <v>158</v>
      </c>
      <c r="E200" s="163" t="s">
        <v>310</v>
      </c>
      <c r="F200" s="164" t="s">
        <v>311</v>
      </c>
      <c r="G200" s="165" t="s">
        <v>312</v>
      </c>
      <c r="H200" s="166">
        <v>2</v>
      </c>
      <c r="I200" s="167"/>
      <c r="J200" s="168">
        <f>ROUND(I200*H200,2)</f>
        <v>0</v>
      </c>
      <c r="K200" s="169"/>
      <c r="L200" s="30"/>
      <c r="M200" s="170" t="s">
        <v>1</v>
      </c>
      <c r="N200" s="171" t="s">
        <v>37</v>
      </c>
      <c r="O200" s="55"/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2" t="s">
        <v>119</v>
      </c>
      <c r="AT200" s="142" t="s">
        <v>158</v>
      </c>
      <c r="AU200" s="142" t="s">
        <v>82</v>
      </c>
      <c r="AY200" s="14" t="s">
        <v>118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4" t="s">
        <v>80</v>
      </c>
      <c r="BK200" s="143">
        <f>ROUND(I200*H200,2)</f>
        <v>0</v>
      </c>
      <c r="BL200" s="14" t="s">
        <v>119</v>
      </c>
      <c r="BM200" s="142" t="s">
        <v>313</v>
      </c>
    </row>
    <row r="201" spans="1:65" s="2" customFormat="1" ht="29.25">
      <c r="A201" s="29"/>
      <c r="B201" s="30"/>
      <c r="C201" s="29"/>
      <c r="D201" s="144" t="s">
        <v>121</v>
      </c>
      <c r="E201" s="29"/>
      <c r="F201" s="145" t="s">
        <v>314</v>
      </c>
      <c r="G201" s="29"/>
      <c r="H201" s="29"/>
      <c r="I201" s="146"/>
      <c r="J201" s="29"/>
      <c r="K201" s="29"/>
      <c r="L201" s="30"/>
      <c r="M201" s="147"/>
      <c r="N201" s="148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121</v>
      </c>
      <c r="AU201" s="14" t="s">
        <v>82</v>
      </c>
    </row>
    <row r="202" spans="1:65" s="2" customFormat="1" ht="24.2" customHeight="1">
      <c r="A202" s="29"/>
      <c r="B202" s="128"/>
      <c r="C202" s="129" t="s">
        <v>315</v>
      </c>
      <c r="D202" s="129" t="s">
        <v>113</v>
      </c>
      <c r="E202" s="130" t="s">
        <v>316</v>
      </c>
      <c r="F202" s="131" t="s">
        <v>317</v>
      </c>
      <c r="G202" s="132" t="s">
        <v>137</v>
      </c>
      <c r="H202" s="133">
        <v>2</v>
      </c>
      <c r="I202" s="134"/>
      <c r="J202" s="135">
        <f>ROUND(I202*H202,2)</f>
        <v>0</v>
      </c>
      <c r="K202" s="136"/>
      <c r="L202" s="137"/>
      <c r="M202" s="138" t="s">
        <v>1</v>
      </c>
      <c r="N202" s="139" t="s">
        <v>37</v>
      </c>
      <c r="O202" s="55"/>
      <c r="P202" s="140">
        <f>O202*H202</f>
        <v>0</v>
      </c>
      <c r="Q202" s="140">
        <v>3.2770000000000001E-2</v>
      </c>
      <c r="R202" s="140">
        <f>Q202*H202</f>
        <v>6.5540000000000001E-2</v>
      </c>
      <c r="S202" s="140">
        <v>0</v>
      </c>
      <c r="T202" s="141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2" t="s">
        <v>117</v>
      </c>
      <c r="AT202" s="142" t="s">
        <v>113</v>
      </c>
      <c r="AU202" s="142" t="s">
        <v>82</v>
      </c>
      <c r="AY202" s="14" t="s">
        <v>118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4" t="s">
        <v>80</v>
      </c>
      <c r="BK202" s="143">
        <f>ROUND(I202*H202,2)</f>
        <v>0</v>
      </c>
      <c r="BL202" s="14" t="s">
        <v>119</v>
      </c>
      <c r="BM202" s="142" t="s">
        <v>318</v>
      </c>
    </row>
    <row r="203" spans="1:65" s="2" customFormat="1" ht="19.5">
      <c r="A203" s="29"/>
      <c r="B203" s="30"/>
      <c r="C203" s="29"/>
      <c r="D203" s="144" t="s">
        <v>121</v>
      </c>
      <c r="E203" s="29"/>
      <c r="F203" s="145" t="s">
        <v>317</v>
      </c>
      <c r="G203" s="29"/>
      <c r="H203" s="29"/>
      <c r="I203" s="146"/>
      <c r="J203" s="29"/>
      <c r="K203" s="29"/>
      <c r="L203" s="30"/>
      <c r="M203" s="147"/>
      <c r="N203" s="148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121</v>
      </c>
      <c r="AU203" s="14" t="s">
        <v>82</v>
      </c>
    </row>
    <row r="204" spans="1:65" s="2" customFormat="1" ht="14.45" customHeight="1">
      <c r="A204" s="29"/>
      <c r="B204" s="128"/>
      <c r="C204" s="162" t="s">
        <v>319</v>
      </c>
      <c r="D204" s="162" t="s">
        <v>158</v>
      </c>
      <c r="E204" s="163" t="s">
        <v>320</v>
      </c>
      <c r="F204" s="164" t="s">
        <v>321</v>
      </c>
      <c r="G204" s="165" t="s">
        <v>137</v>
      </c>
      <c r="H204" s="166">
        <v>370</v>
      </c>
      <c r="I204" s="167"/>
      <c r="J204" s="168">
        <f>ROUND(I204*H204,2)</f>
        <v>0</v>
      </c>
      <c r="K204" s="169"/>
      <c r="L204" s="30"/>
      <c r="M204" s="170" t="s">
        <v>1</v>
      </c>
      <c r="N204" s="171" t="s">
        <v>37</v>
      </c>
      <c r="O204" s="55"/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2" t="s">
        <v>119</v>
      </c>
      <c r="AT204" s="142" t="s">
        <v>158</v>
      </c>
      <c r="AU204" s="142" t="s">
        <v>82</v>
      </c>
      <c r="AY204" s="14" t="s">
        <v>118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4" t="s">
        <v>80</v>
      </c>
      <c r="BK204" s="143">
        <f>ROUND(I204*H204,2)</f>
        <v>0</v>
      </c>
      <c r="BL204" s="14" t="s">
        <v>119</v>
      </c>
      <c r="BM204" s="142" t="s">
        <v>322</v>
      </c>
    </row>
    <row r="205" spans="1:65" s="2" customFormat="1" ht="39">
      <c r="A205" s="29"/>
      <c r="B205" s="30"/>
      <c r="C205" s="29"/>
      <c r="D205" s="144" t="s">
        <v>121</v>
      </c>
      <c r="E205" s="29"/>
      <c r="F205" s="145" t="s">
        <v>323</v>
      </c>
      <c r="G205" s="29"/>
      <c r="H205" s="29"/>
      <c r="I205" s="146"/>
      <c r="J205" s="29"/>
      <c r="K205" s="29"/>
      <c r="L205" s="30"/>
      <c r="M205" s="147"/>
      <c r="N205" s="148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121</v>
      </c>
      <c r="AU205" s="14" t="s">
        <v>82</v>
      </c>
    </row>
    <row r="206" spans="1:65" s="2" customFormat="1" ht="24.2" customHeight="1">
      <c r="A206" s="29"/>
      <c r="B206" s="128"/>
      <c r="C206" s="162" t="s">
        <v>324</v>
      </c>
      <c r="D206" s="162" t="s">
        <v>158</v>
      </c>
      <c r="E206" s="163" t="s">
        <v>325</v>
      </c>
      <c r="F206" s="164" t="s">
        <v>326</v>
      </c>
      <c r="G206" s="165" t="s">
        <v>137</v>
      </c>
      <c r="H206" s="166">
        <v>1</v>
      </c>
      <c r="I206" s="167"/>
      <c r="J206" s="168">
        <f>ROUND(I206*H206,2)</f>
        <v>0</v>
      </c>
      <c r="K206" s="169"/>
      <c r="L206" s="30"/>
      <c r="M206" s="170" t="s">
        <v>1</v>
      </c>
      <c r="N206" s="171" t="s">
        <v>37</v>
      </c>
      <c r="O206" s="55"/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2" t="s">
        <v>119</v>
      </c>
      <c r="AT206" s="142" t="s">
        <v>158</v>
      </c>
      <c r="AU206" s="142" t="s">
        <v>82</v>
      </c>
      <c r="AY206" s="14" t="s">
        <v>118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4" t="s">
        <v>80</v>
      </c>
      <c r="BK206" s="143">
        <f>ROUND(I206*H206,2)</f>
        <v>0</v>
      </c>
      <c r="BL206" s="14" t="s">
        <v>119</v>
      </c>
      <c r="BM206" s="142" t="s">
        <v>327</v>
      </c>
    </row>
    <row r="207" spans="1:65" s="2" customFormat="1" ht="48.75">
      <c r="A207" s="29"/>
      <c r="B207" s="30"/>
      <c r="C207" s="29"/>
      <c r="D207" s="144" t="s">
        <v>121</v>
      </c>
      <c r="E207" s="29"/>
      <c r="F207" s="145" t="s">
        <v>328</v>
      </c>
      <c r="G207" s="29"/>
      <c r="H207" s="29"/>
      <c r="I207" s="146"/>
      <c r="J207" s="29"/>
      <c r="K207" s="29"/>
      <c r="L207" s="30"/>
      <c r="M207" s="147"/>
      <c r="N207" s="148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121</v>
      </c>
      <c r="AU207" s="14" t="s">
        <v>82</v>
      </c>
    </row>
    <row r="208" spans="1:65" s="2" customFormat="1" ht="24.2" customHeight="1">
      <c r="A208" s="29"/>
      <c r="B208" s="128"/>
      <c r="C208" s="162" t="s">
        <v>329</v>
      </c>
      <c r="D208" s="162" t="s">
        <v>158</v>
      </c>
      <c r="E208" s="163" t="s">
        <v>330</v>
      </c>
      <c r="F208" s="164" t="s">
        <v>331</v>
      </c>
      <c r="G208" s="165" t="s">
        <v>132</v>
      </c>
      <c r="H208" s="166">
        <v>49.85</v>
      </c>
      <c r="I208" s="167"/>
      <c r="J208" s="168">
        <f>ROUND(I208*H208,2)</f>
        <v>0</v>
      </c>
      <c r="K208" s="169"/>
      <c r="L208" s="30"/>
      <c r="M208" s="170" t="s">
        <v>1</v>
      </c>
      <c r="N208" s="171" t="s">
        <v>37</v>
      </c>
      <c r="O208" s="55"/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2" t="s">
        <v>119</v>
      </c>
      <c r="AT208" s="142" t="s">
        <v>158</v>
      </c>
      <c r="AU208" s="142" t="s">
        <v>82</v>
      </c>
      <c r="AY208" s="14" t="s">
        <v>118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4" t="s">
        <v>80</v>
      </c>
      <c r="BK208" s="143">
        <f>ROUND(I208*H208,2)</f>
        <v>0</v>
      </c>
      <c r="BL208" s="14" t="s">
        <v>119</v>
      </c>
      <c r="BM208" s="142" t="s">
        <v>332</v>
      </c>
    </row>
    <row r="209" spans="1:65" s="2" customFormat="1" ht="58.5">
      <c r="A209" s="29"/>
      <c r="B209" s="30"/>
      <c r="C209" s="29"/>
      <c r="D209" s="144" t="s">
        <v>121</v>
      </c>
      <c r="E209" s="29"/>
      <c r="F209" s="145" t="s">
        <v>333</v>
      </c>
      <c r="G209" s="29"/>
      <c r="H209" s="29"/>
      <c r="I209" s="146"/>
      <c r="J209" s="29"/>
      <c r="K209" s="29"/>
      <c r="L209" s="30"/>
      <c r="M209" s="147"/>
      <c r="N209" s="148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121</v>
      </c>
      <c r="AU209" s="14" t="s">
        <v>82</v>
      </c>
    </row>
    <row r="210" spans="1:65" s="2" customFormat="1" ht="14.45" customHeight="1">
      <c r="A210" s="29"/>
      <c r="B210" s="128"/>
      <c r="C210" s="162" t="s">
        <v>334</v>
      </c>
      <c r="D210" s="162" t="s">
        <v>158</v>
      </c>
      <c r="E210" s="163" t="s">
        <v>335</v>
      </c>
      <c r="F210" s="164" t="s">
        <v>336</v>
      </c>
      <c r="G210" s="165" t="s">
        <v>137</v>
      </c>
      <c r="H210" s="166">
        <v>3</v>
      </c>
      <c r="I210" s="167"/>
      <c r="J210" s="168">
        <f>ROUND(I210*H210,2)</f>
        <v>0</v>
      </c>
      <c r="K210" s="169"/>
      <c r="L210" s="30"/>
      <c r="M210" s="170" t="s">
        <v>1</v>
      </c>
      <c r="N210" s="171" t="s">
        <v>37</v>
      </c>
      <c r="O210" s="55"/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2" t="s">
        <v>119</v>
      </c>
      <c r="AT210" s="142" t="s">
        <v>158</v>
      </c>
      <c r="AU210" s="142" t="s">
        <v>82</v>
      </c>
      <c r="AY210" s="14" t="s">
        <v>118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4" t="s">
        <v>80</v>
      </c>
      <c r="BK210" s="143">
        <f>ROUND(I210*H210,2)</f>
        <v>0</v>
      </c>
      <c r="BL210" s="14" t="s">
        <v>119</v>
      </c>
      <c r="BM210" s="142" t="s">
        <v>337</v>
      </c>
    </row>
    <row r="211" spans="1:65" s="2" customFormat="1" ht="39">
      <c r="A211" s="29"/>
      <c r="B211" s="30"/>
      <c r="C211" s="29"/>
      <c r="D211" s="144" t="s">
        <v>121</v>
      </c>
      <c r="E211" s="29"/>
      <c r="F211" s="145" t="s">
        <v>338</v>
      </c>
      <c r="G211" s="29"/>
      <c r="H211" s="29"/>
      <c r="I211" s="146"/>
      <c r="J211" s="29"/>
      <c r="K211" s="29"/>
      <c r="L211" s="30"/>
      <c r="M211" s="147"/>
      <c r="N211" s="148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121</v>
      </c>
      <c r="AU211" s="14" t="s">
        <v>82</v>
      </c>
    </row>
    <row r="212" spans="1:65" s="2" customFormat="1" ht="14.45" customHeight="1">
      <c r="A212" s="29"/>
      <c r="B212" s="128"/>
      <c r="C212" s="129" t="s">
        <v>339</v>
      </c>
      <c r="D212" s="129" t="s">
        <v>113</v>
      </c>
      <c r="E212" s="130" t="s">
        <v>340</v>
      </c>
      <c r="F212" s="131" t="s">
        <v>341</v>
      </c>
      <c r="G212" s="132" t="s">
        <v>137</v>
      </c>
      <c r="H212" s="133">
        <v>6</v>
      </c>
      <c r="I212" s="134"/>
      <c r="J212" s="135">
        <f>ROUND(I212*H212,2)</f>
        <v>0</v>
      </c>
      <c r="K212" s="136"/>
      <c r="L212" s="137"/>
      <c r="M212" s="138" t="s">
        <v>1</v>
      </c>
      <c r="N212" s="139" t="s">
        <v>37</v>
      </c>
      <c r="O212" s="55"/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2" t="s">
        <v>117</v>
      </c>
      <c r="AT212" s="142" t="s">
        <v>113</v>
      </c>
      <c r="AU212" s="142" t="s">
        <v>82</v>
      </c>
      <c r="AY212" s="14" t="s">
        <v>118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4" t="s">
        <v>80</v>
      </c>
      <c r="BK212" s="143">
        <f>ROUND(I212*H212,2)</f>
        <v>0</v>
      </c>
      <c r="BL212" s="14" t="s">
        <v>119</v>
      </c>
      <c r="BM212" s="142" t="s">
        <v>342</v>
      </c>
    </row>
    <row r="213" spans="1:65" s="2" customFormat="1">
      <c r="A213" s="29"/>
      <c r="B213" s="30"/>
      <c r="C213" s="29"/>
      <c r="D213" s="144" t="s">
        <v>121</v>
      </c>
      <c r="E213" s="29"/>
      <c r="F213" s="145" t="s">
        <v>341</v>
      </c>
      <c r="G213" s="29"/>
      <c r="H213" s="29"/>
      <c r="I213" s="146"/>
      <c r="J213" s="29"/>
      <c r="K213" s="29"/>
      <c r="L213" s="30"/>
      <c r="M213" s="147"/>
      <c r="N213" s="148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121</v>
      </c>
      <c r="AU213" s="14" t="s">
        <v>82</v>
      </c>
    </row>
    <row r="214" spans="1:65" s="2" customFormat="1" ht="14.45" customHeight="1">
      <c r="A214" s="29"/>
      <c r="B214" s="128"/>
      <c r="C214" s="129" t="s">
        <v>343</v>
      </c>
      <c r="D214" s="129" t="s">
        <v>113</v>
      </c>
      <c r="E214" s="130" t="s">
        <v>344</v>
      </c>
      <c r="F214" s="131" t="s">
        <v>345</v>
      </c>
      <c r="G214" s="132" t="s">
        <v>137</v>
      </c>
      <c r="H214" s="133">
        <v>3</v>
      </c>
      <c r="I214" s="134"/>
      <c r="J214" s="135">
        <f>ROUND(I214*H214,2)</f>
        <v>0</v>
      </c>
      <c r="K214" s="136"/>
      <c r="L214" s="137"/>
      <c r="M214" s="138" t="s">
        <v>1</v>
      </c>
      <c r="N214" s="139" t="s">
        <v>37</v>
      </c>
      <c r="O214" s="55"/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2" t="s">
        <v>117</v>
      </c>
      <c r="AT214" s="142" t="s">
        <v>113</v>
      </c>
      <c r="AU214" s="142" t="s">
        <v>82</v>
      </c>
      <c r="AY214" s="14" t="s">
        <v>118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4" t="s">
        <v>80</v>
      </c>
      <c r="BK214" s="143">
        <f>ROUND(I214*H214,2)</f>
        <v>0</v>
      </c>
      <c r="BL214" s="14" t="s">
        <v>119</v>
      </c>
      <c r="BM214" s="142" t="s">
        <v>346</v>
      </c>
    </row>
    <row r="215" spans="1:65" s="2" customFormat="1">
      <c r="A215" s="29"/>
      <c r="B215" s="30"/>
      <c r="C215" s="29"/>
      <c r="D215" s="144" t="s">
        <v>121</v>
      </c>
      <c r="E215" s="29"/>
      <c r="F215" s="145" t="s">
        <v>345</v>
      </c>
      <c r="G215" s="29"/>
      <c r="H215" s="29"/>
      <c r="I215" s="146"/>
      <c r="J215" s="29"/>
      <c r="K215" s="29"/>
      <c r="L215" s="30"/>
      <c r="M215" s="147"/>
      <c r="N215" s="148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121</v>
      </c>
      <c r="AU215" s="14" t="s">
        <v>82</v>
      </c>
    </row>
    <row r="216" spans="1:65" s="2" customFormat="1" ht="14.45" customHeight="1">
      <c r="A216" s="29"/>
      <c r="B216" s="128"/>
      <c r="C216" s="129" t="s">
        <v>347</v>
      </c>
      <c r="D216" s="129" t="s">
        <v>113</v>
      </c>
      <c r="E216" s="130" t="s">
        <v>348</v>
      </c>
      <c r="F216" s="131" t="s">
        <v>349</v>
      </c>
      <c r="G216" s="132" t="s">
        <v>137</v>
      </c>
      <c r="H216" s="133">
        <v>6</v>
      </c>
      <c r="I216" s="134"/>
      <c r="J216" s="135">
        <f>ROUND(I216*H216,2)</f>
        <v>0</v>
      </c>
      <c r="K216" s="136"/>
      <c r="L216" s="137"/>
      <c r="M216" s="138" t="s">
        <v>1</v>
      </c>
      <c r="N216" s="139" t="s">
        <v>37</v>
      </c>
      <c r="O216" s="55"/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2" t="s">
        <v>117</v>
      </c>
      <c r="AT216" s="142" t="s">
        <v>113</v>
      </c>
      <c r="AU216" s="142" t="s">
        <v>82</v>
      </c>
      <c r="AY216" s="14" t="s">
        <v>118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4" t="s">
        <v>80</v>
      </c>
      <c r="BK216" s="143">
        <f>ROUND(I216*H216,2)</f>
        <v>0</v>
      </c>
      <c r="BL216" s="14" t="s">
        <v>119</v>
      </c>
      <c r="BM216" s="142" t="s">
        <v>350</v>
      </c>
    </row>
    <row r="217" spans="1:65" s="2" customFormat="1">
      <c r="A217" s="29"/>
      <c r="B217" s="30"/>
      <c r="C217" s="29"/>
      <c r="D217" s="144" t="s">
        <v>121</v>
      </c>
      <c r="E217" s="29"/>
      <c r="F217" s="145" t="s">
        <v>349</v>
      </c>
      <c r="G217" s="29"/>
      <c r="H217" s="29"/>
      <c r="I217" s="146"/>
      <c r="J217" s="29"/>
      <c r="K217" s="29"/>
      <c r="L217" s="30"/>
      <c r="M217" s="147"/>
      <c r="N217" s="148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121</v>
      </c>
      <c r="AU217" s="14" t="s">
        <v>82</v>
      </c>
    </row>
    <row r="218" spans="1:65" s="2" customFormat="1" ht="14.45" customHeight="1">
      <c r="A218" s="29"/>
      <c r="B218" s="128"/>
      <c r="C218" s="129" t="s">
        <v>351</v>
      </c>
      <c r="D218" s="129" t="s">
        <v>113</v>
      </c>
      <c r="E218" s="130" t="s">
        <v>352</v>
      </c>
      <c r="F218" s="131" t="s">
        <v>353</v>
      </c>
      <c r="G218" s="132" t="s">
        <v>137</v>
      </c>
      <c r="H218" s="133">
        <v>3</v>
      </c>
      <c r="I218" s="134"/>
      <c r="J218" s="135">
        <f>ROUND(I218*H218,2)</f>
        <v>0</v>
      </c>
      <c r="K218" s="136"/>
      <c r="L218" s="137"/>
      <c r="M218" s="138" t="s">
        <v>1</v>
      </c>
      <c r="N218" s="139" t="s">
        <v>37</v>
      </c>
      <c r="O218" s="55"/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2" t="s">
        <v>117</v>
      </c>
      <c r="AT218" s="142" t="s">
        <v>113</v>
      </c>
      <c r="AU218" s="142" t="s">
        <v>82</v>
      </c>
      <c r="AY218" s="14" t="s">
        <v>118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4" t="s">
        <v>80</v>
      </c>
      <c r="BK218" s="143">
        <f>ROUND(I218*H218,2)</f>
        <v>0</v>
      </c>
      <c r="BL218" s="14" t="s">
        <v>119</v>
      </c>
      <c r="BM218" s="142" t="s">
        <v>354</v>
      </c>
    </row>
    <row r="219" spans="1:65" s="2" customFormat="1">
      <c r="A219" s="29"/>
      <c r="B219" s="30"/>
      <c r="C219" s="29"/>
      <c r="D219" s="144" t="s">
        <v>121</v>
      </c>
      <c r="E219" s="29"/>
      <c r="F219" s="145" t="s">
        <v>353</v>
      </c>
      <c r="G219" s="29"/>
      <c r="H219" s="29"/>
      <c r="I219" s="146"/>
      <c r="J219" s="29"/>
      <c r="K219" s="29"/>
      <c r="L219" s="30"/>
      <c r="M219" s="147"/>
      <c r="N219" s="148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121</v>
      </c>
      <c r="AU219" s="14" t="s">
        <v>82</v>
      </c>
    </row>
    <row r="220" spans="1:65" s="2" customFormat="1" ht="14.45" customHeight="1">
      <c r="A220" s="29"/>
      <c r="B220" s="128"/>
      <c r="C220" s="129" t="s">
        <v>355</v>
      </c>
      <c r="D220" s="129" t="s">
        <v>113</v>
      </c>
      <c r="E220" s="130" t="s">
        <v>356</v>
      </c>
      <c r="F220" s="131" t="s">
        <v>357</v>
      </c>
      <c r="G220" s="132" t="s">
        <v>137</v>
      </c>
      <c r="H220" s="133">
        <v>20</v>
      </c>
      <c r="I220" s="134"/>
      <c r="J220" s="135">
        <f>ROUND(I220*H220,2)</f>
        <v>0</v>
      </c>
      <c r="K220" s="136"/>
      <c r="L220" s="137"/>
      <c r="M220" s="138" t="s">
        <v>1</v>
      </c>
      <c r="N220" s="139" t="s">
        <v>37</v>
      </c>
      <c r="O220" s="55"/>
      <c r="P220" s="140">
        <f>O220*H220</f>
        <v>0</v>
      </c>
      <c r="Q220" s="140">
        <v>0.39700000000000002</v>
      </c>
      <c r="R220" s="140">
        <f>Q220*H220</f>
        <v>7.94</v>
      </c>
      <c r="S220" s="140">
        <v>0</v>
      </c>
      <c r="T220" s="141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2" t="s">
        <v>117</v>
      </c>
      <c r="AT220" s="142" t="s">
        <v>113</v>
      </c>
      <c r="AU220" s="142" t="s">
        <v>82</v>
      </c>
      <c r="AY220" s="14" t="s">
        <v>118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4" t="s">
        <v>80</v>
      </c>
      <c r="BK220" s="143">
        <f>ROUND(I220*H220,2)</f>
        <v>0</v>
      </c>
      <c r="BL220" s="14" t="s">
        <v>119</v>
      </c>
      <c r="BM220" s="142" t="s">
        <v>358</v>
      </c>
    </row>
    <row r="221" spans="1:65" s="2" customFormat="1">
      <c r="A221" s="29"/>
      <c r="B221" s="30"/>
      <c r="C221" s="29"/>
      <c r="D221" s="144" t="s">
        <v>121</v>
      </c>
      <c r="E221" s="29"/>
      <c r="F221" s="145" t="s">
        <v>357</v>
      </c>
      <c r="G221" s="29"/>
      <c r="H221" s="29"/>
      <c r="I221" s="146"/>
      <c r="J221" s="29"/>
      <c r="K221" s="29"/>
      <c r="L221" s="30"/>
      <c r="M221" s="147"/>
      <c r="N221" s="148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121</v>
      </c>
      <c r="AU221" s="14" t="s">
        <v>82</v>
      </c>
    </row>
    <row r="222" spans="1:65" s="2" customFormat="1" ht="14.45" customHeight="1">
      <c r="A222" s="29"/>
      <c r="B222" s="128"/>
      <c r="C222" s="162" t="s">
        <v>359</v>
      </c>
      <c r="D222" s="162" t="s">
        <v>158</v>
      </c>
      <c r="E222" s="163" t="s">
        <v>360</v>
      </c>
      <c r="F222" s="164" t="s">
        <v>361</v>
      </c>
      <c r="G222" s="165" t="s">
        <v>137</v>
      </c>
      <c r="H222" s="166">
        <v>23</v>
      </c>
      <c r="I222" s="167"/>
      <c r="J222" s="168">
        <f>ROUND(I222*H222,2)</f>
        <v>0</v>
      </c>
      <c r="K222" s="169"/>
      <c r="L222" s="30"/>
      <c r="M222" s="170" t="s">
        <v>1</v>
      </c>
      <c r="N222" s="171" t="s">
        <v>37</v>
      </c>
      <c r="O222" s="55"/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2" t="s">
        <v>119</v>
      </c>
      <c r="AT222" s="142" t="s">
        <v>158</v>
      </c>
      <c r="AU222" s="142" t="s">
        <v>82</v>
      </c>
      <c r="AY222" s="14" t="s">
        <v>118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4" t="s">
        <v>80</v>
      </c>
      <c r="BK222" s="143">
        <f>ROUND(I222*H222,2)</f>
        <v>0</v>
      </c>
      <c r="BL222" s="14" t="s">
        <v>119</v>
      </c>
      <c r="BM222" s="142" t="s">
        <v>362</v>
      </c>
    </row>
    <row r="223" spans="1:65" s="2" customFormat="1" ht="39">
      <c r="A223" s="29"/>
      <c r="B223" s="30"/>
      <c r="C223" s="29"/>
      <c r="D223" s="144" t="s">
        <v>121</v>
      </c>
      <c r="E223" s="29"/>
      <c r="F223" s="145" t="s">
        <v>363</v>
      </c>
      <c r="G223" s="29"/>
      <c r="H223" s="29"/>
      <c r="I223" s="146"/>
      <c r="J223" s="29"/>
      <c r="K223" s="29"/>
      <c r="L223" s="30"/>
      <c r="M223" s="147"/>
      <c r="N223" s="148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121</v>
      </c>
      <c r="AU223" s="14" t="s">
        <v>82</v>
      </c>
    </row>
    <row r="224" spans="1:65" s="2" customFormat="1" ht="14.45" customHeight="1">
      <c r="A224" s="29"/>
      <c r="B224" s="128"/>
      <c r="C224" s="162" t="s">
        <v>364</v>
      </c>
      <c r="D224" s="162" t="s">
        <v>158</v>
      </c>
      <c r="E224" s="163" t="s">
        <v>365</v>
      </c>
      <c r="F224" s="164" t="s">
        <v>366</v>
      </c>
      <c r="G224" s="165" t="s">
        <v>137</v>
      </c>
      <c r="H224" s="166">
        <v>20</v>
      </c>
      <c r="I224" s="167"/>
      <c r="J224" s="168">
        <f>ROUND(I224*H224,2)</f>
        <v>0</v>
      </c>
      <c r="K224" s="169"/>
      <c r="L224" s="30"/>
      <c r="M224" s="170" t="s">
        <v>1</v>
      </c>
      <c r="N224" s="171" t="s">
        <v>37</v>
      </c>
      <c r="O224" s="55"/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2" t="s">
        <v>119</v>
      </c>
      <c r="AT224" s="142" t="s">
        <v>158</v>
      </c>
      <c r="AU224" s="142" t="s">
        <v>82</v>
      </c>
      <c r="AY224" s="14" t="s">
        <v>118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4" t="s">
        <v>80</v>
      </c>
      <c r="BK224" s="143">
        <f>ROUND(I224*H224,2)</f>
        <v>0</v>
      </c>
      <c r="BL224" s="14" t="s">
        <v>119</v>
      </c>
      <c r="BM224" s="142" t="s">
        <v>367</v>
      </c>
    </row>
    <row r="225" spans="1:65" s="2" customFormat="1" ht="39">
      <c r="A225" s="29"/>
      <c r="B225" s="30"/>
      <c r="C225" s="29"/>
      <c r="D225" s="144" t="s">
        <v>121</v>
      </c>
      <c r="E225" s="29"/>
      <c r="F225" s="145" t="s">
        <v>368</v>
      </c>
      <c r="G225" s="29"/>
      <c r="H225" s="29"/>
      <c r="I225" s="146"/>
      <c r="J225" s="29"/>
      <c r="K225" s="29"/>
      <c r="L225" s="30"/>
      <c r="M225" s="147"/>
      <c r="N225" s="148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121</v>
      </c>
      <c r="AU225" s="14" t="s">
        <v>82</v>
      </c>
    </row>
    <row r="226" spans="1:65" s="2" customFormat="1" ht="24.2" customHeight="1">
      <c r="A226" s="29"/>
      <c r="B226" s="128"/>
      <c r="C226" s="162" t="s">
        <v>369</v>
      </c>
      <c r="D226" s="162" t="s">
        <v>158</v>
      </c>
      <c r="E226" s="163" t="s">
        <v>370</v>
      </c>
      <c r="F226" s="164" t="s">
        <v>371</v>
      </c>
      <c r="G226" s="165" t="s">
        <v>137</v>
      </c>
      <c r="H226" s="166">
        <v>50</v>
      </c>
      <c r="I226" s="167"/>
      <c r="J226" s="168">
        <f>ROUND(I226*H226,2)</f>
        <v>0</v>
      </c>
      <c r="K226" s="169"/>
      <c r="L226" s="30"/>
      <c r="M226" s="170" t="s">
        <v>1</v>
      </c>
      <c r="N226" s="171" t="s">
        <v>37</v>
      </c>
      <c r="O226" s="55"/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2" t="s">
        <v>119</v>
      </c>
      <c r="AT226" s="142" t="s">
        <v>158</v>
      </c>
      <c r="AU226" s="142" t="s">
        <v>82</v>
      </c>
      <c r="AY226" s="14" t="s">
        <v>118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4" t="s">
        <v>80</v>
      </c>
      <c r="BK226" s="143">
        <f>ROUND(I226*H226,2)</f>
        <v>0</v>
      </c>
      <c r="BL226" s="14" t="s">
        <v>119</v>
      </c>
      <c r="BM226" s="142" t="s">
        <v>372</v>
      </c>
    </row>
    <row r="227" spans="1:65" s="2" customFormat="1" ht="39">
      <c r="A227" s="29"/>
      <c r="B227" s="30"/>
      <c r="C227" s="29"/>
      <c r="D227" s="144" t="s">
        <v>121</v>
      </c>
      <c r="E227" s="29"/>
      <c r="F227" s="145" t="s">
        <v>373</v>
      </c>
      <c r="G227" s="29"/>
      <c r="H227" s="29"/>
      <c r="I227" s="146"/>
      <c r="J227" s="29"/>
      <c r="K227" s="29"/>
      <c r="L227" s="30"/>
      <c r="M227" s="147"/>
      <c r="N227" s="148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121</v>
      </c>
      <c r="AU227" s="14" t="s">
        <v>82</v>
      </c>
    </row>
    <row r="228" spans="1:65" s="2" customFormat="1" ht="24.2" customHeight="1">
      <c r="A228" s="29"/>
      <c r="B228" s="128"/>
      <c r="C228" s="162" t="s">
        <v>374</v>
      </c>
      <c r="D228" s="162" t="s">
        <v>158</v>
      </c>
      <c r="E228" s="163" t="s">
        <v>375</v>
      </c>
      <c r="F228" s="164" t="s">
        <v>376</v>
      </c>
      <c r="G228" s="165" t="s">
        <v>132</v>
      </c>
      <c r="H228" s="166">
        <v>9</v>
      </c>
      <c r="I228" s="167"/>
      <c r="J228" s="168">
        <f>ROUND(I228*H228,2)</f>
        <v>0</v>
      </c>
      <c r="K228" s="169"/>
      <c r="L228" s="30"/>
      <c r="M228" s="170" t="s">
        <v>1</v>
      </c>
      <c r="N228" s="171" t="s">
        <v>37</v>
      </c>
      <c r="O228" s="55"/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2" t="s">
        <v>119</v>
      </c>
      <c r="AT228" s="142" t="s">
        <v>158</v>
      </c>
      <c r="AU228" s="142" t="s">
        <v>82</v>
      </c>
      <c r="AY228" s="14" t="s">
        <v>118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4" t="s">
        <v>80</v>
      </c>
      <c r="BK228" s="143">
        <f>ROUND(I228*H228,2)</f>
        <v>0</v>
      </c>
      <c r="BL228" s="14" t="s">
        <v>119</v>
      </c>
      <c r="BM228" s="142" t="s">
        <v>377</v>
      </c>
    </row>
    <row r="229" spans="1:65" s="2" customFormat="1" ht="39">
      <c r="A229" s="29"/>
      <c r="B229" s="30"/>
      <c r="C229" s="29"/>
      <c r="D229" s="144" t="s">
        <v>121</v>
      </c>
      <c r="E229" s="29"/>
      <c r="F229" s="145" t="s">
        <v>378</v>
      </c>
      <c r="G229" s="29"/>
      <c r="H229" s="29"/>
      <c r="I229" s="146"/>
      <c r="J229" s="29"/>
      <c r="K229" s="29"/>
      <c r="L229" s="30"/>
      <c r="M229" s="147"/>
      <c r="N229" s="148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121</v>
      </c>
      <c r="AU229" s="14" t="s">
        <v>82</v>
      </c>
    </row>
    <row r="230" spans="1:65" s="2" customFormat="1" ht="24.2" customHeight="1">
      <c r="A230" s="29"/>
      <c r="B230" s="128"/>
      <c r="C230" s="162" t="s">
        <v>379</v>
      </c>
      <c r="D230" s="162" t="s">
        <v>158</v>
      </c>
      <c r="E230" s="163" t="s">
        <v>380</v>
      </c>
      <c r="F230" s="164" t="s">
        <v>381</v>
      </c>
      <c r="G230" s="165" t="s">
        <v>132</v>
      </c>
      <c r="H230" s="166">
        <v>9</v>
      </c>
      <c r="I230" s="167"/>
      <c r="J230" s="168">
        <f>ROUND(I230*H230,2)</f>
        <v>0</v>
      </c>
      <c r="K230" s="169"/>
      <c r="L230" s="30"/>
      <c r="M230" s="170" t="s">
        <v>1</v>
      </c>
      <c r="N230" s="171" t="s">
        <v>37</v>
      </c>
      <c r="O230" s="55"/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2" t="s">
        <v>119</v>
      </c>
      <c r="AT230" s="142" t="s">
        <v>158</v>
      </c>
      <c r="AU230" s="142" t="s">
        <v>82</v>
      </c>
      <c r="AY230" s="14" t="s">
        <v>118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4" t="s">
        <v>80</v>
      </c>
      <c r="BK230" s="143">
        <f>ROUND(I230*H230,2)</f>
        <v>0</v>
      </c>
      <c r="BL230" s="14" t="s">
        <v>119</v>
      </c>
      <c r="BM230" s="142" t="s">
        <v>382</v>
      </c>
    </row>
    <row r="231" spans="1:65" s="2" customFormat="1" ht="39">
      <c r="A231" s="29"/>
      <c r="B231" s="30"/>
      <c r="C231" s="29"/>
      <c r="D231" s="144" t="s">
        <v>121</v>
      </c>
      <c r="E231" s="29"/>
      <c r="F231" s="145" t="s">
        <v>383</v>
      </c>
      <c r="G231" s="29"/>
      <c r="H231" s="29"/>
      <c r="I231" s="146"/>
      <c r="J231" s="29"/>
      <c r="K231" s="29"/>
      <c r="L231" s="30"/>
      <c r="M231" s="147"/>
      <c r="N231" s="148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121</v>
      </c>
      <c r="AU231" s="14" t="s">
        <v>82</v>
      </c>
    </row>
    <row r="232" spans="1:65" s="2" customFormat="1" ht="37.9" customHeight="1">
      <c r="A232" s="29"/>
      <c r="B232" s="128"/>
      <c r="C232" s="162" t="s">
        <v>384</v>
      </c>
      <c r="D232" s="162" t="s">
        <v>158</v>
      </c>
      <c r="E232" s="163" t="s">
        <v>385</v>
      </c>
      <c r="F232" s="164" t="s">
        <v>386</v>
      </c>
      <c r="G232" s="165" t="s">
        <v>132</v>
      </c>
      <c r="H232" s="166">
        <v>9</v>
      </c>
      <c r="I232" s="167"/>
      <c r="J232" s="168">
        <f>ROUND(I232*H232,2)</f>
        <v>0</v>
      </c>
      <c r="K232" s="169"/>
      <c r="L232" s="30"/>
      <c r="M232" s="170" t="s">
        <v>1</v>
      </c>
      <c r="N232" s="171" t="s">
        <v>37</v>
      </c>
      <c r="O232" s="55"/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2" t="s">
        <v>119</v>
      </c>
      <c r="AT232" s="142" t="s">
        <v>158</v>
      </c>
      <c r="AU232" s="142" t="s">
        <v>82</v>
      </c>
      <c r="AY232" s="14" t="s">
        <v>118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4" t="s">
        <v>80</v>
      </c>
      <c r="BK232" s="143">
        <f>ROUND(I232*H232,2)</f>
        <v>0</v>
      </c>
      <c r="BL232" s="14" t="s">
        <v>119</v>
      </c>
      <c r="BM232" s="142" t="s">
        <v>387</v>
      </c>
    </row>
    <row r="233" spans="1:65" s="2" customFormat="1" ht="39">
      <c r="A233" s="29"/>
      <c r="B233" s="30"/>
      <c r="C233" s="29"/>
      <c r="D233" s="144" t="s">
        <v>121</v>
      </c>
      <c r="E233" s="29"/>
      <c r="F233" s="145" t="s">
        <v>388</v>
      </c>
      <c r="G233" s="29"/>
      <c r="H233" s="29"/>
      <c r="I233" s="146"/>
      <c r="J233" s="29"/>
      <c r="K233" s="29"/>
      <c r="L233" s="30"/>
      <c r="M233" s="147"/>
      <c r="N233" s="148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121</v>
      </c>
      <c r="AU233" s="14" t="s">
        <v>82</v>
      </c>
    </row>
    <row r="234" spans="1:65" s="2" customFormat="1" ht="14.45" customHeight="1">
      <c r="A234" s="29"/>
      <c r="B234" s="128"/>
      <c r="C234" s="162" t="s">
        <v>389</v>
      </c>
      <c r="D234" s="162" t="s">
        <v>158</v>
      </c>
      <c r="E234" s="163" t="s">
        <v>390</v>
      </c>
      <c r="F234" s="164" t="s">
        <v>391</v>
      </c>
      <c r="G234" s="165" t="s">
        <v>132</v>
      </c>
      <c r="H234" s="166">
        <v>9</v>
      </c>
      <c r="I234" s="167"/>
      <c r="J234" s="168">
        <f>ROUND(I234*H234,2)</f>
        <v>0</v>
      </c>
      <c r="K234" s="169"/>
      <c r="L234" s="30"/>
      <c r="M234" s="170" t="s">
        <v>1</v>
      </c>
      <c r="N234" s="171" t="s">
        <v>37</v>
      </c>
      <c r="O234" s="55"/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42" t="s">
        <v>119</v>
      </c>
      <c r="AT234" s="142" t="s">
        <v>158</v>
      </c>
      <c r="AU234" s="142" t="s">
        <v>82</v>
      </c>
      <c r="AY234" s="14" t="s">
        <v>118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4" t="s">
        <v>80</v>
      </c>
      <c r="BK234" s="143">
        <f>ROUND(I234*H234,2)</f>
        <v>0</v>
      </c>
      <c r="BL234" s="14" t="s">
        <v>119</v>
      </c>
      <c r="BM234" s="142" t="s">
        <v>392</v>
      </c>
    </row>
    <row r="235" spans="1:65" s="2" customFormat="1" ht="29.25">
      <c r="A235" s="29"/>
      <c r="B235" s="30"/>
      <c r="C235" s="29"/>
      <c r="D235" s="144" t="s">
        <v>121</v>
      </c>
      <c r="E235" s="29"/>
      <c r="F235" s="145" t="s">
        <v>393</v>
      </c>
      <c r="G235" s="29"/>
      <c r="H235" s="29"/>
      <c r="I235" s="146"/>
      <c r="J235" s="29"/>
      <c r="K235" s="29"/>
      <c r="L235" s="30"/>
      <c r="M235" s="147"/>
      <c r="N235" s="148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121</v>
      </c>
      <c r="AU235" s="14" t="s">
        <v>82</v>
      </c>
    </row>
    <row r="236" spans="1:65" s="2" customFormat="1" ht="37.9" customHeight="1">
      <c r="A236" s="29"/>
      <c r="B236" s="128"/>
      <c r="C236" s="162" t="s">
        <v>394</v>
      </c>
      <c r="D236" s="162" t="s">
        <v>158</v>
      </c>
      <c r="E236" s="163" t="s">
        <v>395</v>
      </c>
      <c r="F236" s="164" t="s">
        <v>396</v>
      </c>
      <c r="G236" s="165" t="s">
        <v>161</v>
      </c>
      <c r="H236" s="166">
        <v>36</v>
      </c>
      <c r="I236" s="167"/>
      <c r="J236" s="168">
        <f>ROUND(I236*H236,2)</f>
        <v>0</v>
      </c>
      <c r="K236" s="169"/>
      <c r="L236" s="30"/>
      <c r="M236" s="170" t="s">
        <v>1</v>
      </c>
      <c r="N236" s="171" t="s">
        <v>37</v>
      </c>
      <c r="O236" s="55"/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2" t="s">
        <v>119</v>
      </c>
      <c r="AT236" s="142" t="s">
        <v>158</v>
      </c>
      <c r="AU236" s="142" t="s">
        <v>82</v>
      </c>
      <c r="AY236" s="14" t="s">
        <v>118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4" t="s">
        <v>80</v>
      </c>
      <c r="BK236" s="143">
        <f>ROUND(I236*H236,2)</f>
        <v>0</v>
      </c>
      <c r="BL236" s="14" t="s">
        <v>119</v>
      </c>
      <c r="BM236" s="142" t="s">
        <v>397</v>
      </c>
    </row>
    <row r="237" spans="1:65" s="2" customFormat="1" ht="48.75">
      <c r="A237" s="29"/>
      <c r="B237" s="30"/>
      <c r="C237" s="29"/>
      <c r="D237" s="144" t="s">
        <v>121</v>
      </c>
      <c r="E237" s="29"/>
      <c r="F237" s="145" t="s">
        <v>398</v>
      </c>
      <c r="G237" s="29"/>
      <c r="H237" s="29"/>
      <c r="I237" s="146"/>
      <c r="J237" s="29"/>
      <c r="K237" s="29"/>
      <c r="L237" s="30"/>
      <c r="M237" s="147"/>
      <c r="N237" s="148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121</v>
      </c>
      <c r="AU237" s="14" t="s">
        <v>82</v>
      </c>
    </row>
    <row r="238" spans="1:65" s="2" customFormat="1" ht="24.2" customHeight="1">
      <c r="A238" s="29"/>
      <c r="B238" s="128"/>
      <c r="C238" s="129" t="s">
        <v>399</v>
      </c>
      <c r="D238" s="129" t="s">
        <v>113</v>
      </c>
      <c r="E238" s="130" t="s">
        <v>400</v>
      </c>
      <c r="F238" s="131" t="s">
        <v>401</v>
      </c>
      <c r="G238" s="132" t="s">
        <v>116</v>
      </c>
      <c r="H238" s="133">
        <v>4.32</v>
      </c>
      <c r="I238" s="134"/>
      <c r="J238" s="135">
        <f>ROUND(I238*H238,2)</f>
        <v>0</v>
      </c>
      <c r="K238" s="136"/>
      <c r="L238" s="137"/>
      <c r="M238" s="138" t="s">
        <v>1</v>
      </c>
      <c r="N238" s="139" t="s">
        <v>37</v>
      </c>
      <c r="O238" s="55"/>
      <c r="P238" s="140">
        <f>O238*H238</f>
        <v>0</v>
      </c>
      <c r="Q238" s="140">
        <v>1</v>
      </c>
      <c r="R238" s="140">
        <f>Q238*H238</f>
        <v>4.32</v>
      </c>
      <c r="S238" s="140">
        <v>0</v>
      </c>
      <c r="T238" s="141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2" t="s">
        <v>117</v>
      </c>
      <c r="AT238" s="142" t="s">
        <v>113</v>
      </c>
      <c r="AU238" s="142" t="s">
        <v>82</v>
      </c>
      <c r="AY238" s="14" t="s">
        <v>118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4" t="s">
        <v>80</v>
      </c>
      <c r="BK238" s="143">
        <f>ROUND(I238*H238,2)</f>
        <v>0</v>
      </c>
      <c r="BL238" s="14" t="s">
        <v>119</v>
      </c>
      <c r="BM238" s="142" t="s">
        <v>402</v>
      </c>
    </row>
    <row r="239" spans="1:65" s="2" customFormat="1">
      <c r="A239" s="29"/>
      <c r="B239" s="30"/>
      <c r="C239" s="29"/>
      <c r="D239" s="144" t="s">
        <v>121</v>
      </c>
      <c r="E239" s="29"/>
      <c r="F239" s="145" t="s">
        <v>401</v>
      </c>
      <c r="G239" s="29"/>
      <c r="H239" s="29"/>
      <c r="I239" s="146"/>
      <c r="J239" s="29"/>
      <c r="K239" s="29"/>
      <c r="L239" s="30"/>
      <c r="M239" s="147"/>
      <c r="N239" s="148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121</v>
      </c>
      <c r="AU239" s="14" t="s">
        <v>82</v>
      </c>
    </row>
    <row r="240" spans="1:65" s="2" customFormat="1" ht="14.45" customHeight="1">
      <c r="A240" s="29"/>
      <c r="B240" s="128"/>
      <c r="C240" s="129" t="s">
        <v>403</v>
      </c>
      <c r="D240" s="129" t="s">
        <v>113</v>
      </c>
      <c r="E240" s="130" t="s">
        <v>404</v>
      </c>
      <c r="F240" s="131" t="s">
        <v>405</v>
      </c>
      <c r="G240" s="132" t="s">
        <v>116</v>
      </c>
      <c r="H240" s="133">
        <v>4.32</v>
      </c>
      <c r="I240" s="134"/>
      <c r="J240" s="135">
        <f>ROUND(I240*H240,2)</f>
        <v>0</v>
      </c>
      <c r="K240" s="136"/>
      <c r="L240" s="137"/>
      <c r="M240" s="138" t="s">
        <v>1</v>
      </c>
      <c r="N240" s="139" t="s">
        <v>37</v>
      </c>
      <c r="O240" s="55"/>
      <c r="P240" s="140">
        <f>O240*H240</f>
        <v>0</v>
      </c>
      <c r="Q240" s="140">
        <v>1</v>
      </c>
      <c r="R240" s="140">
        <f>Q240*H240</f>
        <v>4.32</v>
      </c>
      <c r="S240" s="140">
        <v>0</v>
      </c>
      <c r="T240" s="141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2" t="s">
        <v>117</v>
      </c>
      <c r="AT240" s="142" t="s">
        <v>113</v>
      </c>
      <c r="AU240" s="142" t="s">
        <v>82</v>
      </c>
      <c r="AY240" s="14" t="s">
        <v>118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4" t="s">
        <v>80</v>
      </c>
      <c r="BK240" s="143">
        <f>ROUND(I240*H240,2)</f>
        <v>0</v>
      </c>
      <c r="BL240" s="14" t="s">
        <v>119</v>
      </c>
      <c r="BM240" s="142" t="s">
        <v>406</v>
      </c>
    </row>
    <row r="241" spans="1:65" s="2" customFormat="1">
      <c r="A241" s="29"/>
      <c r="B241" s="30"/>
      <c r="C241" s="29"/>
      <c r="D241" s="144" t="s">
        <v>121</v>
      </c>
      <c r="E241" s="29"/>
      <c r="F241" s="145" t="s">
        <v>405</v>
      </c>
      <c r="G241" s="29"/>
      <c r="H241" s="29"/>
      <c r="I241" s="146"/>
      <c r="J241" s="29"/>
      <c r="K241" s="29"/>
      <c r="L241" s="30"/>
      <c r="M241" s="147"/>
      <c r="N241" s="148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121</v>
      </c>
      <c r="AU241" s="14" t="s">
        <v>82</v>
      </c>
    </row>
    <row r="242" spans="1:65" s="2" customFormat="1" ht="14.45" customHeight="1">
      <c r="A242" s="29"/>
      <c r="B242" s="128"/>
      <c r="C242" s="162" t="s">
        <v>407</v>
      </c>
      <c r="D242" s="162" t="s">
        <v>158</v>
      </c>
      <c r="E242" s="163" t="s">
        <v>408</v>
      </c>
      <c r="F242" s="164" t="s">
        <v>409</v>
      </c>
      <c r="G242" s="165" t="s">
        <v>124</v>
      </c>
      <c r="H242" s="166">
        <v>5</v>
      </c>
      <c r="I242" s="167"/>
      <c r="J242" s="168">
        <f>ROUND(I242*H242,2)</f>
        <v>0</v>
      </c>
      <c r="K242" s="169"/>
      <c r="L242" s="30"/>
      <c r="M242" s="170" t="s">
        <v>1</v>
      </c>
      <c r="N242" s="171" t="s">
        <v>37</v>
      </c>
      <c r="O242" s="55"/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2" t="s">
        <v>119</v>
      </c>
      <c r="AT242" s="142" t="s">
        <v>158</v>
      </c>
      <c r="AU242" s="142" t="s">
        <v>82</v>
      </c>
      <c r="AY242" s="14" t="s">
        <v>118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4" t="s">
        <v>80</v>
      </c>
      <c r="BK242" s="143">
        <f>ROUND(I242*H242,2)</f>
        <v>0</v>
      </c>
      <c r="BL242" s="14" t="s">
        <v>119</v>
      </c>
      <c r="BM242" s="142" t="s">
        <v>410</v>
      </c>
    </row>
    <row r="243" spans="1:65" s="2" customFormat="1" ht="29.25">
      <c r="A243" s="29"/>
      <c r="B243" s="30"/>
      <c r="C243" s="29"/>
      <c r="D243" s="144" t="s">
        <v>121</v>
      </c>
      <c r="E243" s="29"/>
      <c r="F243" s="145" t="s">
        <v>411</v>
      </c>
      <c r="G243" s="29"/>
      <c r="H243" s="29"/>
      <c r="I243" s="146"/>
      <c r="J243" s="29"/>
      <c r="K243" s="29"/>
      <c r="L243" s="30"/>
      <c r="M243" s="147"/>
      <c r="N243" s="148"/>
      <c r="O243" s="55"/>
      <c r="P243" s="55"/>
      <c r="Q243" s="55"/>
      <c r="R243" s="55"/>
      <c r="S243" s="55"/>
      <c r="T243" s="56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121</v>
      </c>
      <c r="AU243" s="14" t="s">
        <v>82</v>
      </c>
    </row>
    <row r="244" spans="1:65" s="2" customFormat="1" ht="24.2" customHeight="1">
      <c r="A244" s="29"/>
      <c r="B244" s="128"/>
      <c r="C244" s="162" t="s">
        <v>412</v>
      </c>
      <c r="D244" s="162" t="s">
        <v>158</v>
      </c>
      <c r="E244" s="163" t="s">
        <v>413</v>
      </c>
      <c r="F244" s="164" t="s">
        <v>414</v>
      </c>
      <c r="G244" s="165" t="s">
        <v>161</v>
      </c>
      <c r="H244" s="166">
        <v>4376</v>
      </c>
      <c r="I244" s="167"/>
      <c r="J244" s="168">
        <f>ROUND(I244*H244,2)</f>
        <v>0</v>
      </c>
      <c r="K244" s="169"/>
      <c r="L244" s="30"/>
      <c r="M244" s="170" t="s">
        <v>1</v>
      </c>
      <c r="N244" s="171" t="s">
        <v>37</v>
      </c>
      <c r="O244" s="55"/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42" t="s">
        <v>119</v>
      </c>
      <c r="AT244" s="142" t="s">
        <v>158</v>
      </c>
      <c r="AU244" s="142" t="s">
        <v>82</v>
      </c>
      <c r="AY244" s="14" t="s">
        <v>118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4" t="s">
        <v>80</v>
      </c>
      <c r="BK244" s="143">
        <f>ROUND(I244*H244,2)</f>
        <v>0</v>
      </c>
      <c r="BL244" s="14" t="s">
        <v>119</v>
      </c>
      <c r="BM244" s="142" t="s">
        <v>415</v>
      </c>
    </row>
    <row r="245" spans="1:65" s="2" customFormat="1" ht="39">
      <c r="A245" s="29"/>
      <c r="B245" s="30"/>
      <c r="C245" s="29"/>
      <c r="D245" s="144" t="s">
        <v>121</v>
      </c>
      <c r="E245" s="29"/>
      <c r="F245" s="145" t="s">
        <v>416</v>
      </c>
      <c r="G245" s="29"/>
      <c r="H245" s="29"/>
      <c r="I245" s="146"/>
      <c r="J245" s="29"/>
      <c r="K245" s="29"/>
      <c r="L245" s="30"/>
      <c r="M245" s="147"/>
      <c r="N245" s="148"/>
      <c r="O245" s="55"/>
      <c r="P245" s="55"/>
      <c r="Q245" s="55"/>
      <c r="R245" s="55"/>
      <c r="S245" s="55"/>
      <c r="T245" s="56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121</v>
      </c>
      <c r="AU245" s="14" t="s">
        <v>82</v>
      </c>
    </row>
    <row r="246" spans="1:65" s="2" customFormat="1" ht="24.2" customHeight="1">
      <c r="A246" s="29"/>
      <c r="B246" s="128"/>
      <c r="C246" s="162" t="s">
        <v>417</v>
      </c>
      <c r="D246" s="162" t="s">
        <v>158</v>
      </c>
      <c r="E246" s="163" t="s">
        <v>418</v>
      </c>
      <c r="F246" s="164" t="s">
        <v>419</v>
      </c>
      <c r="G246" s="165" t="s">
        <v>116</v>
      </c>
      <c r="H246" s="166">
        <v>9.4499999999999993</v>
      </c>
      <c r="I246" s="167"/>
      <c r="J246" s="168">
        <f>ROUND(I246*H246,2)</f>
        <v>0</v>
      </c>
      <c r="K246" s="169"/>
      <c r="L246" s="30"/>
      <c r="M246" s="170" t="s">
        <v>1</v>
      </c>
      <c r="N246" s="171" t="s">
        <v>37</v>
      </c>
      <c r="O246" s="55"/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2" t="s">
        <v>119</v>
      </c>
      <c r="AT246" s="142" t="s">
        <v>158</v>
      </c>
      <c r="AU246" s="142" t="s">
        <v>82</v>
      </c>
      <c r="AY246" s="14" t="s">
        <v>118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4" t="s">
        <v>80</v>
      </c>
      <c r="BK246" s="143">
        <f>ROUND(I246*H246,2)</f>
        <v>0</v>
      </c>
      <c r="BL246" s="14" t="s">
        <v>119</v>
      </c>
      <c r="BM246" s="142" t="s">
        <v>420</v>
      </c>
    </row>
    <row r="247" spans="1:65" s="2" customFormat="1" ht="48.75">
      <c r="A247" s="29"/>
      <c r="B247" s="30"/>
      <c r="C247" s="29"/>
      <c r="D247" s="144" t="s">
        <v>121</v>
      </c>
      <c r="E247" s="29"/>
      <c r="F247" s="145" t="s">
        <v>421</v>
      </c>
      <c r="G247" s="29"/>
      <c r="H247" s="29"/>
      <c r="I247" s="146"/>
      <c r="J247" s="29"/>
      <c r="K247" s="29"/>
      <c r="L247" s="30"/>
      <c r="M247" s="147"/>
      <c r="N247" s="148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121</v>
      </c>
      <c r="AU247" s="14" t="s">
        <v>82</v>
      </c>
    </row>
    <row r="248" spans="1:65" s="2" customFormat="1" ht="24.2" customHeight="1">
      <c r="A248" s="29"/>
      <c r="B248" s="128"/>
      <c r="C248" s="162" t="s">
        <v>422</v>
      </c>
      <c r="D248" s="162" t="s">
        <v>158</v>
      </c>
      <c r="E248" s="163" t="s">
        <v>423</v>
      </c>
      <c r="F248" s="164" t="s">
        <v>424</v>
      </c>
      <c r="G248" s="165" t="s">
        <v>116</v>
      </c>
      <c r="H248" s="166">
        <v>984.06600000000003</v>
      </c>
      <c r="I248" s="167"/>
      <c r="J248" s="168">
        <f>ROUND(I248*H248,2)</f>
        <v>0</v>
      </c>
      <c r="K248" s="169"/>
      <c r="L248" s="30"/>
      <c r="M248" s="170" t="s">
        <v>1</v>
      </c>
      <c r="N248" s="171" t="s">
        <v>37</v>
      </c>
      <c r="O248" s="55"/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2" t="s">
        <v>119</v>
      </c>
      <c r="AT248" s="142" t="s">
        <v>158</v>
      </c>
      <c r="AU248" s="142" t="s">
        <v>82</v>
      </c>
      <c r="AY248" s="14" t="s">
        <v>118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4" t="s">
        <v>80</v>
      </c>
      <c r="BK248" s="143">
        <f>ROUND(I248*H248,2)</f>
        <v>0</v>
      </c>
      <c r="BL248" s="14" t="s">
        <v>119</v>
      </c>
      <c r="BM248" s="142" t="s">
        <v>425</v>
      </c>
    </row>
    <row r="249" spans="1:65" s="2" customFormat="1" ht="48.75">
      <c r="A249" s="29"/>
      <c r="B249" s="30"/>
      <c r="C249" s="29"/>
      <c r="D249" s="144" t="s">
        <v>121</v>
      </c>
      <c r="E249" s="29"/>
      <c r="F249" s="145" t="s">
        <v>426</v>
      </c>
      <c r="G249" s="29"/>
      <c r="H249" s="29"/>
      <c r="I249" s="146"/>
      <c r="J249" s="29"/>
      <c r="K249" s="29"/>
      <c r="L249" s="30"/>
      <c r="M249" s="147"/>
      <c r="N249" s="148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121</v>
      </c>
      <c r="AU249" s="14" t="s">
        <v>82</v>
      </c>
    </row>
    <row r="250" spans="1:65" s="2" customFormat="1" ht="14.45" customHeight="1">
      <c r="A250" s="29"/>
      <c r="B250" s="128"/>
      <c r="C250" s="162" t="s">
        <v>427</v>
      </c>
      <c r="D250" s="162" t="s">
        <v>158</v>
      </c>
      <c r="E250" s="163" t="s">
        <v>428</v>
      </c>
      <c r="F250" s="164" t="s">
        <v>429</v>
      </c>
      <c r="G250" s="165" t="s">
        <v>116</v>
      </c>
      <c r="H250" s="166">
        <v>11.4</v>
      </c>
      <c r="I250" s="167"/>
      <c r="J250" s="168">
        <f>ROUND(I250*H250,2)</f>
        <v>0</v>
      </c>
      <c r="K250" s="169"/>
      <c r="L250" s="30"/>
      <c r="M250" s="170" t="s">
        <v>1</v>
      </c>
      <c r="N250" s="171" t="s">
        <v>37</v>
      </c>
      <c r="O250" s="55"/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2" t="s">
        <v>119</v>
      </c>
      <c r="AT250" s="142" t="s">
        <v>158</v>
      </c>
      <c r="AU250" s="142" t="s">
        <v>82</v>
      </c>
      <c r="AY250" s="14" t="s">
        <v>118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4" t="s">
        <v>80</v>
      </c>
      <c r="BK250" s="143">
        <f>ROUND(I250*H250,2)</f>
        <v>0</v>
      </c>
      <c r="BL250" s="14" t="s">
        <v>119</v>
      </c>
      <c r="BM250" s="142" t="s">
        <v>430</v>
      </c>
    </row>
    <row r="251" spans="1:65" s="2" customFormat="1" ht="48.75">
      <c r="A251" s="29"/>
      <c r="B251" s="30"/>
      <c r="C251" s="29"/>
      <c r="D251" s="144" t="s">
        <v>121</v>
      </c>
      <c r="E251" s="29"/>
      <c r="F251" s="145" t="s">
        <v>431</v>
      </c>
      <c r="G251" s="29"/>
      <c r="H251" s="29"/>
      <c r="I251" s="146"/>
      <c r="J251" s="29"/>
      <c r="K251" s="29"/>
      <c r="L251" s="30"/>
      <c r="M251" s="147"/>
      <c r="N251" s="148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121</v>
      </c>
      <c r="AU251" s="14" t="s">
        <v>82</v>
      </c>
    </row>
    <row r="252" spans="1:65" s="12" customFormat="1" ht="25.9" customHeight="1">
      <c r="B252" s="149"/>
      <c r="D252" s="150" t="s">
        <v>71</v>
      </c>
      <c r="E252" s="151" t="s">
        <v>432</v>
      </c>
      <c r="F252" s="151" t="s">
        <v>433</v>
      </c>
      <c r="I252" s="152"/>
      <c r="J252" s="153">
        <f>BK252</f>
        <v>0</v>
      </c>
      <c r="L252" s="149"/>
      <c r="M252" s="154"/>
      <c r="N252" s="155"/>
      <c r="O252" s="155"/>
      <c r="P252" s="156">
        <f>SUM(P253:P266)</f>
        <v>0</v>
      </c>
      <c r="Q252" s="155"/>
      <c r="R252" s="156">
        <f>SUM(R253:R266)</f>
        <v>0</v>
      </c>
      <c r="S252" s="155"/>
      <c r="T252" s="157">
        <f>SUM(T253:T266)</f>
        <v>0</v>
      </c>
      <c r="AR252" s="150" t="s">
        <v>119</v>
      </c>
      <c r="AT252" s="158" t="s">
        <v>71</v>
      </c>
      <c r="AU252" s="158" t="s">
        <v>72</v>
      </c>
      <c r="AY252" s="150" t="s">
        <v>118</v>
      </c>
      <c r="BK252" s="159">
        <f>SUM(BK253:BK266)</f>
        <v>0</v>
      </c>
    </row>
    <row r="253" spans="1:65" s="2" customFormat="1" ht="49.15" customHeight="1">
      <c r="A253" s="29"/>
      <c r="B253" s="128"/>
      <c r="C253" s="162" t="s">
        <v>434</v>
      </c>
      <c r="D253" s="162" t="s">
        <v>158</v>
      </c>
      <c r="E253" s="163" t="s">
        <v>435</v>
      </c>
      <c r="F253" s="164" t="s">
        <v>436</v>
      </c>
      <c r="G253" s="165" t="s">
        <v>116</v>
      </c>
      <c r="H253" s="166">
        <v>8.64</v>
      </c>
      <c r="I253" s="167"/>
      <c r="J253" s="168">
        <f>ROUND(I253*H253,2)</f>
        <v>0</v>
      </c>
      <c r="K253" s="169"/>
      <c r="L253" s="30"/>
      <c r="M253" s="170" t="s">
        <v>1</v>
      </c>
      <c r="N253" s="171" t="s">
        <v>37</v>
      </c>
      <c r="O253" s="55"/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42" t="s">
        <v>437</v>
      </c>
      <c r="AT253" s="142" t="s">
        <v>158</v>
      </c>
      <c r="AU253" s="142" t="s">
        <v>80</v>
      </c>
      <c r="AY253" s="14" t="s">
        <v>118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4" t="s">
        <v>80</v>
      </c>
      <c r="BK253" s="143">
        <f>ROUND(I253*H253,2)</f>
        <v>0</v>
      </c>
      <c r="BL253" s="14" t="s">
        <v>437</v>
      </c>
      <c r="BM253" s="142" t="s">
        <v>438</v>
      </c>
    </row>
    <row r="254" spans="1:65" s="2" customFormat="1" ht="136.5">
      <c r="A254" s="29"/>
      <c r="B254" s="30"/>
      <c r="C254" s="29"/>
      <c r="D254" s="144" t="s">
        <v>121</v>
      </c>
      <c r="E254" s="29"/>
      <c r="F254" s="145" t="s">
        <v>439</v>
      </c>
      <c r="G254" s="29"/>
      <c r="H254" s="29"/>
      <c r="I254" s="146"/>
      <c r="J254" s="29"/>
      <c r="K254" s="29"/>
      <c r="L254" s="30"/>
      <c r="M254" s="147"/>
      <c r="N254" s="148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121</v>
      </c>
      <c r="AU254" s="14" t="s">
        <v>80</v>
      </c>
    </row>
    <row r="255" spans="1:65" s="2" customFormat="1" ht="49.15" customHeight="1">
      <c r="A255" s="29"/>
      <c r="B255" s="128"/>
      <c r="C255" s="162" t="s">
        <v>440</v>
      </c>
      <c r="D255" s="162" t="s">
        <v>158</v>
      </c>
      <c r="E255" s="163" t="s">
        <v>441</v>
      </c>
      <c r="F255" s="164" t="s">
        <v>442</v>
      </c>
      <c r="G255" s="165" t="s">
        <v>116</v>
      </c>
      <c r="H255" s="166">
        <v>3808.9</v>
      </c>
      <c r="I255" s="167"/>
      <c r="J255" s="168">
        <f>ROUND(I255*H255,2)</f>
        <v>0</v>
      </c>
      <c r="K255" s="169"/>
      <c r="L255" s="30"/>
      <c r="M255" s="170" t="s">
        <v>1</v>
      </c>
      <c r="N255" s="171" t="s">
        <v>37</v>
      </c>
      <c r="O255" s="55"/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2" t="s">
        <v>437</v>
      </c>
      <c r="AT255" s="142" t="s">
        <v>158</v>
      </c>
      <c r="AU255" s="142" t="s">
        <v>80</v>
      </c>
      <c r="AY255" s="14" t="s">
        <v>118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4" t="s">
        <v>80</v>
      </c>
      <c r="BK255" s="143">
        <f>ROUND(I255*H255,2)</f>
        <v>0</v>
      </c>
      <c r="BL255" s="14" t="s">
        <v>437</v>
      </c>
      <c r="BM255" s="142" t="s">
        <v>443</v>
      </c>
    </row>
    <row r="256" spans="1:65" s="2" customFormat="1" ht="126.75">
      <c r="A256" s="29"/>
      <c r="B256" s="30"/>
      <c r="C256" s="29"/>
      <c r="D256" s="144" t="s">
        <v>121</v>
      </c>
      <c r="E256" s="29"/>
      <c r="F256" s="145" t="s">
        <v>444</v>
      </c>
      <c r="G256" s="29"/>
      <c r="H256" s="29"/>
      <c r="I256" s="146"/>
      <c r="J256" s="29"/>
      <c r="K256" s="29"/>
      <c r="L256" s="30"/>
      <c r="M256" s="147"/>
      <c r="N256" s="148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121</v>
      </c>
      <c r="AU256" s="14" t="s">
        <v>80</v>
      </c>
    </row>
    <row r="257" spans="1:65" s="2" customFormat="1" ht="62.65" customHeight="1">
      <c r="A257" s="29"/>
      <c r="B257" s="128"/>
      <c r="C257" s="162" t="s">
        <v>445</v>
      </c>
      <c r="D257" s="162" t="s">
        <v>158</v>
      </c>
      <c r="E257" s="163" t="s">
        <v>446</v>
      </c>
      <c r="F257" s="164" t="s">
        <v>447</v>
      </c>
      <c r="G257" s="165" t="s">
        <v>116</v>
      </c>
      <c r="H257" s="166">
        <v>995.46600000000001</v>
      </c>
      <c r="I257" s="167"/>
      <c r="J257" s="168">
        <f>ROUND(I257*H257,2)</f>
        <v>0</v>
      </c>
      <c r="K257" s="169"/>
      <c r="L257" s="30"/>
      <c r="M257" s="170" t="s">
        <v>1</v>
      </c>
      <c r="N257" s="171" t="s">
        <v>37</v>
      </c>
      <c r="O257" s="55"/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2" t="s">
        <v>437</v>
      </c>
      <c r="AT257" s="142" t="s">
        <v>158</v>
      </c>
      <c r="AU257" s="142" t="s">
        <v>80</v>
      </c>
      <c r="AY257" s="14" t="s">
        <v>118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4" t="s">
        <v>80</v>
      </c>
      <c r="BK257" s="143">
        <f>ROUND(I257*H257,2)</f>
        <v>0</v>
      </c>
      <c r="BL257" s="14" t="s">
        <v>437</v>
      </c>
      <c r="BM257" s="142" t="s">
        <v>448</v>
      </c>
    </row>
    <row r="258" spans="1:65" s="2" customFormat="1" ht="136.5">
      <c r="A258" s="29"/>
      <c r="B258" s="30"/>
      <c r="C258" s="29"/>
      <c r="D258" s="144" t="s">
        <v>121</v>
      </c>
      <c r="E258" s="29"/>
      <c r="F258" s="145" t="s">
        <v>449</v>
      </c>
      <c r="G258" s="29"/>
      <c r="H258" s="29"/>
      <c r="I258" s="146"/>
      <c r="J258" s="29"/>
      <c r="K258" s="29"/>
      <c r="L258" s="30"/>
      <c r="M258" s="147"/>
      <c r="N258" s="148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121</v>
      </c>
      <c r="AU258" s="14" t="s">
        <v>80</v>
      </c>
    </row>
    <row r="259" spans="1:65" s="2" customFormat="1" ht="62.65" customHeight="1">
      <c r="A259" s="29"/>
      <c r="B259" s="128"/>
      <c r="C259" s="162" t="s">
        <v>450</v>
      </c>
      <c r="D259" s="162" t="s">
        <v>158</v>
      </c>
      <c r="E259" s="163" t="s">
        <v>451</v>
      </c>
      <c r="F259" s="164" t="s">
        <v>452</v>
      </c>
      <c r="G259" s="165" t="s">
        <v>116</v>
      </c>
      <c r="H259" s="166">
        <v>1007.25</v>
      </c>
      <c r="I259" s="167"/>
      <c r="J259" s="168">
        <f>ROUND(I259*H259,2)</f>
        <v>0</v>
      </c>
      <c r="K259" s="169"/>
      <c r="L259" s="30"/>
      <c r="M259" s="170" t="s">
        <v>1</v>
      </c>
      <c r="N259" s="171" t="s">
        <v>37</v>
      </c>
      <c r="O259" s="55"/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42" t="s">
        <v>437</v>
      </c>
      <c r="AT259" s="142" t="s">
        <v>158</v>
      </c>
      <c r="AU259" s="142" t="s">
        <v>80</v>
      </c>
      <c r="AY259" s="14" t="s">
        <v>118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4" t="s">
        <v>80</v>
      </c>
      <c r="BK259" s="143">
        <f>ROUND(I259*H259,2)</f>
        <v>0</v>
      </c>
      <c r="BL259" s="14" t="s">
        <v>437</v>
      </c>
      <c r="BM259" s="142" t="s">
        <v>453</v>
      </c>
    </row>
    <row r="260" spans="1:65" s="2" customFormat="1" ht="136.5">
      <c r="A260" s="29"/>
      <c r="B260" s="30"/>
      <c r="C260" s="29"/>
      <c r="D260" s="144" t="s">
        <v>121</v>
      </c>
      <c r="E260" s="29"/>
      <c r="F260" s="145" t="s">
        <v>454</v>
      </c>
      <c r="G260" s="29"/>
      <c r="H260" s="29"/>
      <c r="I260" s="146"/>
      <c r="J260" s="29"/>
      <c r="K260" s="29"/>
      <c r="L260" s="30"/>
      <c r="M260" s="147"/>
      <c r="N260" s="148"/>
      <c r="O260" s="55"/>
      <c r="P260" s="55"/>
      <c r="Q260" s="55"/>
      <c r="R260" s="55"/>
      <c r="S260" s="55"/>
      <c r="T260" s="56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121</v>
      </c>
      <c r="AU260" s="14" t="s">
        <v>80</v>
      </c>
    </row>
    <row r="261" spans="1:65" s="2" customFormat="1" ht="62.65" customHeight="1">
      <c r="A261" s="29"/>
      <c r="B261" s="128"/>
      <c r="C261" s="162" t="s">
        <v>455</v>
      </c>
      <c r="D261" s="162" t="s">
        <v>158</v>
      </c>
      <c r="E261" s="163" t="s">
        <v>456</v>
      </c>
      <c r="F261" s="164" t="s">
        <v>457</v>
      </c>
      <c r="G261" s="165" t="s">
        <v>116</v>
      </c>
      <c r="H261" s="166">
        <v>95.76</v>
      </c>
      <c r="I261" s="167"/>
      <c r="J261" s="168">
        <f>ROUND(I261*H261,2)</f>
        <v>0</v>
      </c>
      <c r="K261" s="169"/>
      <c r="L261" s="30"/>
      <c r="M261" s="170" t="s">
        <v>1</v>
      </c>
      <c r="N261" s="171" t="s">
        <v>37</v>
      </c>
      <c r="O261" s="55"/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2" t="s">
        <v>437</v>
      </c>
      <c r="AT261" s="142" t="s">
        <v>158</v>
      </c>
      <c r="AU261" s="142" t="s">
        <v>80</v>
      </c>
      <c r="AY261" s="14" t="s">
        <v>118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4" t="s">
        <v>80</v>
      </c>
      <c r="BK261" s="143">
        <f>ROUND(I261*H261,2)</f>
        <v>0</v>
      </c>
      <c r="BL261" s="14" t="s">
        <v>437</v>
      </c>
      <c r="BM261" s="142" t="s">
        <v>458</v>
      </c>
    </row>
    <row r="262" spans="1:65" s="2" customFormat="1" ht="136.5">
      <c r="A262" s="29"/>
      <c r="B262" s="30"/>
      <c r="C262" s="29"/>
      <c r="D262" s="144" t="s">
        <v>121</v>
      </c>
      <c r="E262" s="29"/>
      <c r="F262" s="145" t="s">
        <v>459</v>
      </c>
      <c r="G262" s="29"/>
      <c r="H262" s="29"/>
      <c r="I262" s="146"/>
      <c r="J262" s="29"/>
      <c r="K262" s="29"/>
      <c r="L262" s="30"/>
      <c r="M262" s="147"/>
      <c r="N262" s="148"/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121</v>
      </c>
      <c r="AU262" s="14" t="s">
        <v>80</v>
      </c>
    </row>
    <row r="263" spans="1:65" s="2" customFormat="1" ht="37.9" customHeight="1">
      <c r="A263" s="29"/>
      <c r="B263" s="128"/>
      <c r="C263" s="162" t="s">
        <v>460</v>
      </c>
      <c r="D263" s="162" t="s">
        <v>158</v>
      </c>
      <c r="E263" s="163" t="s">
        <v>461</v>
      </c>
      <c r="F263" s="164" t="s">
        <v>462</v>
      </c>
      <c r="G263" s="165" t="s">
        <v>116</v>
      </c>
      <c r="H263" s="166">
        <v>1007.25</v>
      </c>
      <c r="I263" s="167"/>
      <c r="J263" s="168">
        <f>ROUND(I263*H263,2)</f>
        <v>0</v>
      </c>
      <c r="K263" s="169"/>
      <c r="L263" s="30"/>
      <c r="M263" s="170" t="s">
        <v>1</v>
      </c>
      <c r="N263" s="171" t="s">
        <v>37</v>
      </c>
      <c r="O263" s="55"/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2" t="s">
        <v>437</v>
      </c>
      <c r="AT263" s="142" t="s">
        <v>158</v>
      </c>
      <c r="AU263" s="142" t="s">
        <v>80</v>
      </c>
      <c r="AY263" s="14" t="s">
        <v>118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4" t="s">
        <v>80</v>
      </c>
      <c r="BK263" s="143">
        <f>ROUND(I263*H263,2)</f>
        <v>0</v>
      </c>
      <c r="BL263" s="14" t="s">
        <v>437</v>
      </c>
      <c r="BM263" s="142" t="s">
        <v>463</v>
      </c>
    </row>
    <row r="264" spans="1:65" s="2" customFormat="1" ht="48.75">
      <c r="A264" s="29"/>
      <c r="B264" s="30"/>
      <c r="C264" s="29"/>
      <c r="D264" s="144" t="s">
        <v>121</v>
      </c>
      <c r="E264" s="29"/>
      <c r="F264" s="145" t="s">
        <v>464</v>
      </c>
      <c r="G264" s="29"/>
      <c r="H264" s="29"/>
      <c r="I264" s="146"/>
      <c r="J264" s="29"/>
      <c r="K264" s="29"/>
      <c r="L264" s="30"/>
      <c r="M264" s="147"/>
      <c r="N264" s="148"/>
      <c r="O264" s="55"/>
      <c r="P264" s="55"/>
      <c r="Q264" s="55"/>
      <c r="R264" s="55"/>
      <c r="S264" s="55"/>
      <c r="T264" s="56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121</v>
      </c>
      <c r="AU264" s="14" t="s">
        <v>80</v>
      </c>
    </row>
    <row r="265" spans="1:65" s="2" customFormat="1" ht="37.9" customHeight="1">
      <c r="A265" s="29"/>
      <c r="B265" s="128"/>
      <c r="C265" s="162" t="s">
        <v>465</v>
      </c>
      <c r="D265" s="162" t="s">
        <v>158</v>
      </c>
      <c r="E265" s="163" t="s">
        <v>466</v>
      </c>
      <c r="F265" s="164" t="s">
        <v>467</v>
      </c>
      <c r="G265" s="165" t="s">
        <v>137</v>
      </c>
      <c r="H265" s="166">
        <v>5</v>
      </c>
      <c r="I265" s="167"/>
      <c r="J265" s="168">
        <f>ROUND(I265*H265,2)</f>
        <v>0</v>
      </c>
      <c r="K265" s="169"/>
      <c r="L265" s="30"/>
      <c r="M265" s="170" t="s">
        <v>1</v>
      </c>
      <c r="N265" s="171" t="s">
        <v>37</v>
      </c>
      <c r="O265" s="55"/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42" t="s">
        <v>437</v>
      </c>
      <c r="AT265" s="142" t="s">
        <v>158</v>
      </c>
      <c r="AU265" s="142" t="s">
        <v>80</v>
      </c>
      <c r="AY265" s="14" t="s">
        <v>118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4" t="s">
        <v>80</v>
      </c>
      <c r="BK265" s="143">
        <f>ROUND(I265*H265,2)</f>
        <v>0</v>
      </c>
      <c r="BL265" s="14" t="s">
        <v>437</v>
      </c>
      <c r="BM265" s="142" t="s">
        <v>468</v>
      </c>
    </row>
    <row r="266" spans="1:65" s="2" customFormat="1" ht="58.5">
      <c r="A266" s="29"/>
      <c r="B266" s="30"/>
      <c r="C266" s="29"/>
      <c r="D266" s="144" t="s">
        <v>121</v>
      </c>
      <c r="E266" s="29"/>
      <c r="F266" s="145" t="s">
        <v>469</v>
      </c>
      <c r="G266" s="29"/>
      <c r="H266" s="29"/>
      <c r="I266" s="146"/>
      <c r="J266" s="29"/>
      <c r="K266" s="29"/>
      <c r="L266" s="30"/>
      <c r="M266" s="172"/>
      <c r="N266" s="173"/>
      <c r="O266" s="174"/>
      <c r="P266" s="174"/>
      <c r="Q266" s="174"/>
      <c r="R266" s="174"/>
      <c r="S266" s="174"/>
      <c r="T266" s="175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121</v>
      </c>
      <c r="AU266" s="14" t="s">
        <v>80</v>
      </c>
    </row>
    <row r="267" spans="1:65" s="2" customFormat="1" ht="6.95" customHeight="1">
      <c r="A267" s="29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0"/>
      <c r="M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</row>
  </sheetData>
  <autoFilter ref="C118:K26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7" t="str">
        <f>'Rekapitulace stavby'!K6</f>
        <v>Oprava trati v úseku Olomouc-Řepčín - Senice na Hané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3" t="s">
        <v>470</v>
      </c>
      <c r="F9" s="216"/>
      <c r="G9" s="216"/>
      <c r="H9" s="21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22. 7. 2020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3"/>
      <c r="G18" s="183"/>
      <c r="H18" s="18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ROUND((SUM(BE117:BE134)),  2)</f>
        <v>0</v>
      </c>
      <c r="G33" s="29"/>
      <c r="H33" s="29"/>
      <c r="I33" s="97">
        <v>0.21</v>
      </c>
      <c r="J33" s="96">
        <f>ROUND(((SUM(BE117:BE134))*I33),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ROUND((SUM(BF117:BF134)),  2)</f>
        <v>0</v>
      </c>
      <c r="G34" s="29"/>
      <c r="H34" s="29"/>
      <c r="I34" s="97">
        <v>0.15</v>
      </c>
      <c r="J34" s="96">
        <f>ROUND(((SUM(BF117:BF134))*I34),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ROUND((SUM(BG117:BG134)),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ROUND((SUM(BH117:BH134)),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ROUND((SUM(BI117:BI134)),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Oprava trati v úseku Olomouc-Řepčín - Senice na Hané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3" t="str">
        <f>E9</f>
        <v>SO 02 - VON</v>
      </c>
      <c r="F87" s="216"/>
      <c r="G87" s="216"/>
      <c r="H87" s="21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22. 7. 2020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09"/>
      <c r="D97" s="110" t="s">
        <v>471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100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17" t="str">
        <f>E7</f>
        <v>Oprava trati v úseku Olomouc-Řepčín - Senice na Hané</v>
      </c>
      <c r="F107" s="218"/>
      <c r="G107" s="218"/>
      <c r="H107" s="218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90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03" t="str">
        <f>E9</f>
        <v>SO 02 - VON</v>
      </c>
      <c r="F109" s="216"/>
      <c r="G109" s="216"/>
      <c r="H109" s="216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19</v>
      </c>
      <c r="D111" s="29"/>
      <c r="E111" s="29"/>
      <c r="F111" s="22" t="str">
        <f>F12</f>
        <v xml:space="preserve"> </v>
      </c>
      <c r="G111" s="29"/>
      <c r="H111" s="29"/>
      <c r="I111" s="24" t="s">
        <v>21</v>
      </c>
      <c r="J111" s="52" t="str">
        <f>IF(J12="","",J12)</f>
        <v>22. 7. 2020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23</v>
      </c>
      <c r="D113" s="29"/>
      <c r="E113" s="29"/>
      <c r="F113" s="22" t="str">
        <f>E15</f>
        <v xml:space="preserve"> </v>
      </c>
      <c r="G113" s="29"/>
      <c r="H113" s="29"/>
      <c r="I113" s="24" t="s">
        <v>28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26</v>
      </c>
      <c r="D114" s="29"/>
      <c r="E114" s="29"/>
      <c r="F114" s="22" t="str">
        <f>IF(E18="","",E18)</f>
        <v>Vyplň údaj</v>
      </c>
      <c r="G114" s="29"/>
      <c r="H114" s="29"/>
      <c r="I114" s="24" t="s">
        <v>30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101</v>
      </c>
      <c r="D116" s="120" t="s">
        <v>57</v>
      </c>
      <c r="E116" s="120" t="s">
        <v>53</v>
      </c>
      <c r="F116" s="120" t="s">
        <v>54</v>
      </c>
      <c r="G116" s="120" t="s">
        <v>102</v>
      </c>
      <c r="H116" s="120" t="s">
        <v>103</v>
      </c>
      <c r="I116" s="120" t="s">
        <v>104</v>
      </c>
      <c r="J116" s="121" t="s">
        <v>94</v>
      </c>
      <c r="K116" s="122" t="s">
        <v>105</v>
      </c>
      <c r="L116" s="123"/>
      <c r="M116" s="59" t="s">
        <v>1</v>
      </c>
      <c r="N116" s="60" t="s">
        <v>36</v>
      </c>
      <c r="O116" s="60" t="s">
        <v>106</v>
      </c>
      <c r="P116" s="60" t="s">
        <v>107</v>
      </c>
      <c r="Q116" s="60" t="s">
        <v>108</v>
      </c>
      <c r="R116" s="60" t="s">
        <v>109</v>
      </c>
      <c r="S116" s="60" t="s">
        <v>110</v>
      </c>
      <c r="T116" s="61" t="s">
        <v>111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112</v>
      </c>
      <c r="D117" s="29"/>
      <c r="E117" s="29"/>
      <c r="F117" s="29"/>
      <c r="G117" s="29"/>
      <c r="H117" s="29"/>
      <c r="I117" s="29"/>
      <c r="J117" s="124">
        <f>BK117</f>
        <v>0</v>
      </c>
      <c r="K117" s="29"/>
      <c r="L117" s="30"/>
      <c r="M117" s="62"/>
      <c r="N117" s="53"/>
      <c r="O117" s="63"/>
      <c r="P117" s="125">
        <f>P118</f>
        <v>0</v>
      </c>
      <c r="Q117" s="63"/>
      <c r="R117" s="125">
        <f>R118</f>
        <v>0</v>
      </c>
      <c r="S117" s="63"/>
      <c r="T117" s="126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71</v>
      </c>
      <c r="AU117" s="14" t="s">
        <v>96</v>
      </c>
      <c r="BK117" s="127">
        <f>BK118</f>
        <v>0</v>
      </c>
    </row>
    <row r="118" spans="1:65" s="12" customFormat="1" ht="25.9" customHeight="1">
      <c r="B118" s="149"/>
      <c r="D118" s="150" t="s">
        <v>71</v>
      </c>
      <c r="E118" s="151" t="s">
        <v>472</v>
      </c>
      <c r="F118" s="151" t="s">
        <v>473</v>
      </c>
      <c r="I118" s="152"/>
      <c r="J118" s="153">
        <f>BK118</f>
        <v>0</v>
      </c>
      <c r="L118" s="149"/>
      <c r="M118" s="154"/>
      <c r="N118" s="155"/>
      <c r="O118" s="155"/>
      <c r="P118" s="156">
        <f>SUM(P119:P134)</f>
        <v>0</v>
      </c>
      <c r="Q118" s="155"/>
      <c r="R118" s="156">
        <f>SUM(R119:R134)</f>
        <v>0</v>
      </c>
      <c r="S118" s="155"/>
      <c r="T118" s="157">
        <f>SUM(T119:T134)</f>
        <v>0</v>
      </c>
      <c r="AR118" s="150" t="s">
        <v>134</v>
      </c>
      <c r="AT118" s="158" t="s">
        <v>71</v>
      </c>
      <c r="AU118" s="158" t="s">
        <v>72</v>
      </c>
      <c r="AY118" s="150" t="s">
        <v>118</v>
      </c>
      <c r="BK118" s="159">
        <f>SUM(BK119:BK134)</f>
        <v>0</v>
      </c>
    </row>
    <row r="119" spans="1:65" s="2" customFormat="1" ht="14.45" customHeight="1">
      <c r="A119" s="29"/>
      <c r="B119" s="128"/>
      <c r="C119" s="162" t="s">
        <v>80</v>
      </c>
      <c r="D119" s="162" t="s">
        <v>158</v>
      </c>
      <c r="E119" s="163" t="s">
        <v>474</v>
      </c>
      <c r="F119" s="164" t="s">
        <v>475</v>
      </c>
      <c r="G119" s="165" t="s">
        <v>476</v>
      </c>
      <c r="H119" s="176"/>
      <c r="I119" s="167"/>
      <c r="J119" s="168">
        <f>ROUND(I119*H119,2)</f>
        <v>0</v>
      </c>
      <c r="K119" s="169"/>
      <c r="L119" s="30"/>
      <c r="M119" s="170" t="s">
        <v>1</v>
      </c>
      <c r="N119" s="171" t="s">
        <v>37</v>
      </c>
      <c r="O119" s="55"/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2" t="s">
        <v>119</v>
      </c>
      <c r="AT119" s="142" t="s">
        <v>158</v>
      </c>
      <c r="AU119" s="142" t="s">
        <v>80</v>
      </c>
      <c r="AY119" s="14" t="s">
        <v>118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4" t="s">
        <v>80</v>
      </c>
      <c r="BK119" s="143">
        <f>ROUND(I119*H119,2)</f>
        <v>0</v>
      </c>
      <c r="BL119" s="14" t="s">
        <v>119</v>
      </c>
      <c r="BM119" s="142" t="s">
        <v>477</v>
      </c>
    </row>
    <row r="120" spans="1:65" s="2" customFormat="1">
      <c r="A120" s="29"/>
      <c r="B120" s="30"/>
      <c r="C120" s="29"/>
      <c r="D120" s="144" t="s">
        <v>121</v>
      </c>
      <c r="E120" s="29"/>
      <c r="F120" s="145" t="s">
        <v>475</v>
      </c>
      <c r="G120" s="29"/>
      <c r="H120" s="29"/>
      <c r="I120" s="146"/>
      <c r="J120" s="29"/>
      <c r="K120" s="29"/>
      <c r="L120" s="30"/>
      <c r="M120" s="147"/>
      <c r="N120" s="148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121</v>
      </c>
      <c r="AU120" s="14" t="s">
        <v>80</v>
      </c>
    </row>
    <row r="121" spans="1:65" s="2" customFormat="1" ht="24.2" customHeight="1">
      <c r="A121" s="29"/>
      <c r="B121" s="128"/>
      <c r="C121" s="162" t="s">
        <v>82</v>
      </c>
      <c r="D121" s="162" t="s">
        <v>158</v>
      </c>
      <c r="E121" s="163" t="s">
        <v>478</v>
      </c>
      <c r="F121" s="164" t="s">
        <v>479</v>
      </c>
      <c r="G121" s="165" t="s">
        <v>137</v>
      </c>
      <c r="H121" s="166">
        <v>3</v>
      </c>
      <c r="I121" s="167"/>
      <c r="J121" s="168">
        <f>ROUND(I121*H121,2)</f>
        <v>0</v>
      </c>
      <c r="K121" s="169"/>
      <c r="L121" s="30"/>
      <c r="M121" s="170" t="s">
        <v>1</v>
      </c>
      <c r="N121" s="171" t="s">
        <v>37</v>
      </c>
      <c r="O121" s="55"/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2" t="s">
        <v>119</v>
      </c>
      <c r="AT121" s="142" t="s">
        <v>158</v>
      </c>
      <c r="AU121" s="142" t="s">
        <v>80</v>
      </c>
      <c r="AY121" s="14" t="s">
        <v>118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4" t="s">
        <v>80</v>
      </c>
      <c r="BK121" s="143">
        <f>ROUND(I121*H121,2)</f>
        <v>0</v>
      </c>
      <c r="BL121" s="14" t="s">
        <v>119</v>
      </c>
      <c r="BM121" s="142" t="s">
        <v>480</v>
      </c>
    </row>
    <row r="122" spans="1:65" s="2" customFormat="1" ht="48.75">
      <c r="A122" s="29"/>
      <c r="B122" s="30"/>
      <c r="C122" s="29"/>
      <c r="D122" s="144" t="s">
        <v>121</v>
      </c>
      <c r="E122" s="29"/>
      <c r="F122" s="145" t="s">
        <v>481</v>
      </c>
      <c r="G122" s="29"/>
      <c r="H122" s="29"/>
      <c r="I122" s="146"/>
      <c r="J122" s="29"/>
      <c r="K122" s="29"/>
      <c r="L122" s="30"/>
      <c r="M122" s="147"/>
      <c r="N122" s="148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121</v>
      </c>
      <c r="AU122" s="14" t="s">
        <v>80</v>
      </c>
    </row>
    <row r="123" spans="1:65" s="2" customFormat="1" ht="24.2" customHeight="1">
      <c r="A123" s="29"/>
      <c r="B123" s="128"/>
      <c r="C123" s="162" t="s">
        <v>126</v>
      </c>
      <c r="D123" s="162" t="s">
        <v>158</v>
      </c>
      <c r="E123" s="163" t="s">
        <v>482</v>
      </c>
      <c r="F123" s="164" t="s">
        <v>483</v>
      </c>
      <c r="G123" s="165" t="s">
        <v>172</v>
      </c>
      <c r="H123" s="166">
        <v>8.7439999999999998</v>
      </c>
      <c r="I123" s="167"/>
      <c r="J123" s="168">
        <f>ROUND(I123*H123,2)</f>
        <v>0</v>
      </c>
      <c r="K123" s="169"/>
      <c r="L123" s="30"/>
      <c r="M123" s="170" t="s">
        <v>1</v>
      </c>
      <c r="N123" s="171" t="s">
        <v>37</v>
      </c>
      <c r="O123" s="55"/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2" t="s">
        <v>119</v>
      </c>
      <c r="AT123" s="142" t="s">
        <v>158</v>
      </c>
      <c r="AU123" s="142" t="s">
        <v>80</v>
      </c>
      <c r="AY123" s="14" t="s">
        <v>118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4" t="s">
        <v>80</v>
      </c>
      <c r="BK123" s="143">
        <f>ROUND(I123*H123,2)</f>
        <v>0</v>
      </c>
      <c r="BL123" s="14" t="s">
        <v>119</v>
      </c>
      <c r="BM123" s="142" t="s">
        <v>484</v>
      </c>
    </row>
    <row r="124" spans="1:65" s="2" customFormat="1" ht="68.25">
      <c r="A124" s="29"/>
      <c r="B124" s="30"/>
      <c r="C124" s="29"/>
      <c r="D124" s="144" t="s">
        <v>121</v>
      </c>
      <c r="E124" s="29"/>
      <c r="F124" s="145" t="s">
        <v>485</v>
      </c>
      <c r="G124" s="29"/>
      <c r="H124" s="29"/>
      <c r="I124" s="146"/>
      <c r="J124" s="29"/>
      <c r="K124" s="29"/>
      <c r="L124" s="30"/>
      <c r="M124" s="147"/>
      <c r="N124" s="148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121</v>
      </c>
      <c r="AU124" s="14" t="s">
        <v>80</v>
      </c>
    </row>
    <row r="125" spans="1:65" s="2" customFormat="1" ht="24.2" customHeight="1">
      <c r="A125" s="29"/>
      <c r="B125" s="128"/>
      <c r="C125" s="162" t="s">
        <v>119</v>
      </c>
      <c r="D125" s="162" t="s">
        <v>158</v>
      </c>
      <c r="E125" s="163" t="s">
        <v>486</v>
      </c>
      <c r="F125" s="164" t="s">
        <v>487</v>
      </c>
      <c r="G125" s="165" t="s">
        <v>488</v>
      </c>
      <c r="H125" s="166">
        <v>3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2" t="s">
        <v>119</v>
      </c>
      <c r="AT125" s="142" t="s">
        <v>158</v>
      </c>
      <c r="AU125" s="142" t="s">
        <v>80</v>
      </c>
      <c r="AY125" s="14" t="s">
        <v>118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4" t="s">
        <v>80</v>
      </c>
      <c r="BK125" s="143">
        <f>ROUND(I125*H125,2)</f>
        <v>0</v>
      </c>
      <c r="BL125" s="14" t="s">
        <v>119</v>
      </c>
      <c r="BM125" s="142" t="s">
        <v>489</v>
      </c>
    </row>
    <row r="126" spans="1:65" s="2" customFormat="1" ht="48.75">
      <c r="A126" s="29"/>
      <c r="B126" s="30"/>
      <c r="C126" s="29"/>
      <c r="D126" s="144" t="s">
        <v>121</v>
      </c>
      <c r="E126" s="29"/>
      <c r="F126" s="145" t="s">
        <v>490</v>
      </c>
      <c r="G126" s="29"/>
      <c r="H126" s="29"/>
      <c r="I126" s="146"/>
      <c r="J126" s="29"/>
      <c r="K126" s="29"/>
      <c r="L126" s="30"/>
      <c r="M126" s="147"/>
      <c r="N126" s="148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121</v>
      </c>
      <c r="AU126" s="14" t="s">
        <v>80</v>
      </c>
    </row>
    <row r="127" spans="1:65" s="2" customFormat="1" ht="14.45" customHeight="1">
      <c r="A127" s="29"/>
      <c r="B127" s="128"/>
      <c r="C127" s="162" t="s">
        <v>134</v>
      </c>
      <c r="D127" s="162" t="s">
        <v>158</v>
      </c>
      <c r="E127" s="163" t="s">
        <v>491</v>
      </c>
      <c r="F127" s="164" t="s">
        <v>492</v>
      </c>
      <c r="G127" s="165" t="s">
        <v>476</v>
      </c>
      <c r="H127" s="176"/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2" t="s">
        <v>119</v>
      </c>
      <c r="AT127" s="142" t="s">
        <v>158</v>
      </c>
      <c r="AU127" s="142" t="s">
        <v>80</v>
      </c>
      <c r="AY127" s="14" t="s">
        <v>118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4" t="s">
        <v>80</v>
      </c>
      <c r="BK127" s="143">
        <f>ROUND(I127*H127,2)</f>
        <v>0</v>
      </c>
      <c r="BL127" s="14" t="s">
        <v>119</v>
      </c>
      <c r="BM127" s="142" t="s">
        <v>493</v>
      </c>
    </row>
    <row r="128" spans="1:65" s="2" customFormat="1">
      <c r="A128" s="29"/>
      <c r="B128" s="30"/>
      <c r="C128" s="29"/>
      <c r="D128" s="144" t="s">
        <v>121</v>
      </c>
      <c r="E128" s="29"/>
      <c r="F128" s="145" t="s">
        <v>492</v>
      </c>
      <c r="G128" s="29"/>
      <c r="H128" s="29"/>
      <c r="I128" s="146"/>
      <c r="J128" s="29"/>
      <c r="K128" s="29"/>
      <c r="L128" s="30"/>
      <c r="M128" s="147"/>
      <c r="N128" s="148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121</v>
      </c>
      <c r="AU128" s="14" t="s">
        <v>80</v>
      </c>
    </row>
    <row r="129" spans="1:65" s="2" customFormat="1" ht="62.65" customHeight="1">
      <c r="A129" s="29"/>
      <c r="B129" s="128"/>
      <c r="C129" s="162" t="s">
        <v>139</v>
      </c>
      <c r="D129" s="162" t="s">
        <v>158</v>
      </c>
      <c r="E129" s="163" t="s">
        <v>494</v>
      </c>
      <c r="F129" s="164" t="s">
        <v>495</v>
      </c>
      <c r="G129" s="165" t="s">
        <v>476</v>
      </c>
      <c r="H129" s="176"/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2" t="s">
        <v>119</v>
      </c>
      <c r="AT129" s="142" t="s">
        <v>158</v>
      </c>
      <c r="AU129" s="142" t="s">
        <v>80</v>
      </c>
      <c r="AY129" s="14" t="s">
        <v>118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4" t="s">
        <v>80</v>
      </c>
      <c r="BK129" s="143">
        <f>ROUND(I129*H129,2)</f>
        <v>0</v>
      </c>
      <c r="BL129" s="14" t="s">
        <v>119</v>
      </c>
      <c r="BM129" s="142" t="s">
        <v>496</v>
      </c>
    </row>
    <row r="130" spans="1:65" s="2" customFormat="1" ht="39">
      <c r="A130" s="29"/>
      <c r="B130" s="30"/>
      <c r="C130" s="29"/>
      <c r="D130" s="144" t="s">
        <v>121</v>
      </c>
      <c r="E130" s="29"/>
      <c r="F130" s="145" t="s">
        <v>495</v>
      </c>
      <c r="G130" s="29"/>
      <c r="H130" s="29"/>
      <c r="I130" s="146"/>
      <c r="J130" s="29"/>
      <c r="K130" s="29"/>
      <c r="L130" s="30"/>
      <c r="M130" s="147"/>
      <c r="N130" s="148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121</v>
      </c>
      <c r="AU130" s="14" t="s">
        <v>80</v>
      </c>
    </row>
    <row r="131" spans="1:65" s="2" customFormat="1" ht="24.2" customHeight="1">
      <c r="A131" s="29"/>
      <c r="B131" s="128"/>
      <c r="C131" s="162" t="s">
        <v>143</v>
      </c>
      <c r="D131" s="162" t="s">
        <v>158</v>
      </c>
      <c r="E131" s="163" t="s">
        <v>497</v>
      </c>
      <c r="F131" s="164" t="s">
        <v>498</v>
      </c>
      <c r="G131" s="165" t="s">
        <v>132</v>
      </c>
      <c r="H131" s="166">
        <v>2200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2" t="s">
        <v>119</v>
      </c>
      <c r="AT131" s="142" t="s">
        <v>158</v>
      </c>
      <c r="AU131" s="142" t="s">
        <v>80</v>
      </c>
      <c r="AY131" s="14" t="s">
        <v>118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4" t="s">
        <v>80</v>
      </c>
      <c r="BK131" s="143">
        <f>ROUND(I131*H131,2)</f>
        <v>0</v>
      </c>
      <c r="BL131" s="14" t="s">
        <v>119</v>
      </c>
      <c r="BM131" s="142" t="s">
        <v>499</v>
      </c>
    </row>
    <row r="132" spans="1:65" s="2" customFormat="1" ht="58.5">
      <c r="A132" s="29"/>
      <c r="B132" s="30"/>
      <c r="C132" s="29"/>
      <c r="D132" s="144" t="s">
        <v>121</v>
      </c>
      <c r="E132" s="29"/>
      <c r="F132" s="145" t="s">
        <v>500</v>
      </c>
      <c r="G132" s="29"/>
      <c r="H132" s="29"/>
      <c r="I132" s="146"/>
      <c r="J132" s="29"/>
      <c r="K132" s="29"/>
      <c r="L132" s="30"/>
      <c r="M132" s="147"/>
      <c r="N132" s="148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121</v>
      </c>
      <c r="AU132" s="14" t="s">
        <v>80</v>
      </c>
    </row>
    <row r="133" spans="1:65" s="2" customFormat="1" ht="37.9" customHeight="1">
      <c r="A133" s="29"/>
      <c r="B133" s="128"/>
      <c r="C133" s="162" t="s">
        <v>117</v>
      </c>
      <c r="D133" s="162" t="s">
        <v>158</v>
      </c>
      <c r="E133" s="163" t="s">
        <v>501</v>
      </c>
      <c r="F133" s="164" t="s">
        <v>502</v>
      </c>
      <c r="G133" s="165" t="s">
        <v>503</v>
      </c>
      <c r="H133" s="166">
        <v>400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2" t="s">
        <v>119</v>
      </c>
      <c r="AT133" s="142" t="s">
        <v>158</v>
      </c>
      <c r="AU133" s="142" t="s">
        <v>80</v>
      </c>
      <c r="AY133" s="14" t="s">
        <v>118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4" t="s">
        <v>80</v>
      </c>
      <c r="BK133" s="143">
        <f>ROUND(I133*H133,2)</f>
        <v>0</v>
      </c>
      <c r="BL133" s="14" t="s">
        <v>119</v>
      </c>
      <c r="BM133" s="142" t="s">
        <v>504</v>
      </c>
    </row>
    <row r="134" spans="1:65" s="2" customFormat="1" ht="19.5">
      <c r="A134" s="29"/>
      <c r="B134" s="30"/>
      <c r="C134" s="29"/>
      <c r="D134" s="144" t="s">
        <v>121</v>
      </c>
      <c r="E134" s="29"/>
      <c r="F134" s="145" t="s">
        <v>502</v>
      </c>
      <c r="G134" s="29"/>
      <c r="H134" s="29"/>
      <c r="I134" s="146"/>
      <c r="J134" s="29"/>
      <c r="K134" s="29"/>
      <c r="L134" s="30"/>
      <c r="M134" s="172"/>
      <c r="N134" s="173"/>
      <c r="O134" s="174"/>
      <c r="P134" s="174"/>
      <c r="Q134" s="174"/>
      <c r="R134" s="174"/>
      <c r="S134" s="174"/>
      <c r="T134" s="17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121</v>
      </c>
      <c r="AU134" s="14" t="s">
        <v>80</v>
      </c>
    </row>
    <row r="135" spans="1:65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abSelected="1" workbookViewId="0">
      <selection activeCell="J12" sqref="J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7" t="str">
        <f>'Rekapitulace stavby'!K6</f>
        <v>Oprava trati v úseku Olomouc-Řepčín - Senice na Hané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3" t="s">
        <v>505</v>
      </c>
      <c r="F9" s="216"/>
      <c r="G9" s="216"/>
      <c r="H9" s="21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3"/>
      <c r="G18" s="183"/>
      <c r="H18" s="18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ROUND(J116, 2)</f>
        <v>3484530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ROUND((SUM(BE116:BE150)),  2)</f>
        <v>3484530</v>
      </c>
      <c r="G33" s="29"/>
      <c r="H33" s="29"/>
      <c r="I33" s="97">
        <v>0.21</v>
      </c>
      <c r="J33" s="96">
        <f>ROUND(((SUM(BE116:BE150))*I33),  2)</f>
        <v>731751.3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ROUND((SUM(BF116:BF150)),  2)</f>
        <v>0</v>
      </c>
      <c r="G34" s="29"/>
      <c r="H34" s="29"/>
      <c r="I34" s="97">
        <v>0.15</v>
      </c>
      <c r="J34" s="96">
        <f>ROUND(((SUM(BF116:BF150))*I34),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ROUND((SUM(BG116:BG150)),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ROUND((SUM(BH116:BH150)),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ROUND((SUM(BI116:BI150)),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4216281.3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Oprava trati v úseku Olomouc-Řepčín - Senice na Hané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3" t="str">
        <f>E9</f>
        <v>SO 03 - Materiál dodávaný objednatelem</v>
      </c>
      <c r="F87" s="216"/>
      <c r="G87" s="216"/>
      <c r="H87" s="21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J116</f>
        <v>3484530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100</v>
      </c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17" t="str">
        <f>E7</f>
        <v>Oprava trati v úseku Olomouc-Řepčín - Senice na Hané</v>
      </c>
      <c r="F106" s="218"/>
      <c r="G106" s="218"/>
      <c r="H106" s="218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90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03" t="str">
        <f>E9</f>
        <v>SO 03 - Materiál dodávaný objednatelem</v>
      </c>
      <c r="F108" s="216"/>
      <c r="G108" s="216"/>
      <c r="H108" s="216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19</v>
      </c>
      <c r="D110" s="29"/>
      <c r="E110" s="29"/>
      <c r="F110" s="22" t="str">
        <f>F12</f>
        <v xml:space="preserve"> </v>
      </c>
      <c r="G110" s="29"/>
      <c r="H110" s="29"/>
      <c r="I110" s="24" t="s">
        <v>21</v>
      </c>
      <c r="J110" s="52" t="str">
        <f>IF(J12="","",J12)</f>
        <v/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23</v>
      </c>
      <c r="D112" s="29"/>
      <c r="E112" s="29"/>
      <c r="F112" s="22" t="str">
        <f>E15</f>
        <v xml:space="preserve"> </v>
      </c>
      <c r="G112" s="29"/>
      <c r="H112" s="29"/>
      <c r="I112" s="24" t="s">
        <v>28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26</v>
      </c>
      <c r="D113" s="29"/>
      <c r="E113" s="29"/>
      <c r="F113" s="22" t="str">
        <f>IF(E18="","",E18)</f>
        <v>Vyplň údaj</v>
      </c>
      <c r="G113" s="29"/>
      <c r="H113" s="29"/>
      <c r="I113" s="24" t="s">
        <v>30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17"/>
      <c r="B115" s="118"/>
      <c r="C115" s="119" t="s">
        <v>101</v>
      </c>
      <c r="D115" s="120" t="s">
        <v>57</v>
      </c>
      <c r="E115" s="120" t="s">
        <v>53</v>
      </c>
      <c r="F115" s="120" t="s">
        <v>54</v>
      </c>
      <c r="G115" s="120" t="s">
        <v>102</v>
      </c>
      <c r="H115" s="120" t="s">
        <v>103</v>
      </c>
      <c r="I115" s="120" t="s">
        <v>104</v>
      </c>
      <c r="J115" s="121" t="s">
        <v>94</v>
      </c>
      <c r="K115" s="122" t="s">
        <v>105</v>
      </c>
      <c r="L115" s="123"/>
      <c r="M115" s="59" t="s">
        <v>1</v>
      </c>
      <c r="N115" s="60" t="s">
        <v>36</v>
      </c>
      <c r="O115" s="60" t="s">
        <v>106</v>
      </c>
      <c r="P115" s="60" t="s">
        <v>107</v>
      </c>
      <c r="Q115" s="60" t="s">
        <v>108</v>
      </c>
      <c r="R115" s="60" t="s">
        <v>109</v>
      </c>
      <c r="S115" s="60" t="s">
        <v>110</v>
      </c>
      <c r="T115" s="61" t="s">
        <v>111</v>
      </c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</row>
    <row r="116" spans="1:65" s="2" customFormat="1" ht="22.9" customHeight="1">
      <c r="A116" s="29"/>
      <c r="B116" s="30"/>
      <c r="C116" s="66" t="s">
        <v>112</v>
      </c>
      <c r="D116" s="29"/>
      <c r="E116" s="29"/>
      <c r="F116" s="29"/>
      <c r="G116" s="29"/>
      <c r="H116" s="29"/>
      <c r="I116" s="29"/>
      <c r="J116" s="124">
        <f>BK116</f>
        <v>3484530</v>
      </c>
      <c r="K116" s="29"/>
      <c r="L116" s="30"/>
      <c r="M116" s="62"/>
      <c r="N116" s="53"/>
      <c r="O116" s="63"/>
      <c r="P116" s="125">
        <f>SUM(P117:P150)</f>
        <v>0</v>
      </c>
      <c r="Q116" s="63"/>
      <c r="R116" s="125">
        <f>SUM(R117:R150)</f>
        <v>157.4101</v>
      </c>
      <c r="S116" s="63"/>
      <c r="T116" s="126">
        <f>SUM(T117:T150)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71</v>
      </c>
      <c r="AU116" s="14" t="s">
        <v>96</v>
      </c>
      <c r="BK116" s="127">
        <f>SUM(BK117:BK150)</f>
        <v>3484530</v>
      </c>
    </row>
    <row r="117" spans="1:65" s="2" customFormat="1" ht="14.45" customHeight="1">
      <c r="A117" s="29"/>
      <c r="B117" s="128"/>
      <c r="C117" s="129" t="s">
        <v>80</v>
      </c>
      <c r="D117" s="129" t="s">
        <v>113</v>
      </c>
      <c r="E117" s="130" t="s">
        <v>506</v>
      </c>
      <c r="F117" s="131" t="s">
        <v>507</v>
      </c>
      <c r="G117" s="132" t="s">
        <v>137</v>
      </c>
      <c r="H117" s="133">
        <v>2950</v>
      </c>
      <c r="I117" s="135">
        <v>80</v>
      </c>
      <c r="J117" s="135">
        <f>ROUND(I117*H117,2)</f>
        <v>236000</v>
      </c>
      <c r="K117" s="136"/>
      <c r="L117" s="137"/>
      <c r="M117" s="138" t="s">
        <v>1</v>
      </c>
      <c r="N117" s="139" t="s">
        <v>37</v>
      </c>
      <c r="O117" s="55"/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2" t="s">
        <v>117</v>
      </c>
      <c r="AT117" s="142" t="s">
        <v>113</v>
      </c>
      <c r="AU117" s="142" t="s">
        <v>72</v>
      </c>
      <c r="AY117" s="14" t="s">
        <v>118</v>
      </c>
      <c r="BE117" s="143">
        <f>IF(N117="základní",J117,0)</f>
        <v>236000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4" t="s">
        <v>80</v>
      </c>
      <c r="BK117" s="143">
        <f>ROUND(I117*H117,2)</f>
        <v>236000</v>
      </c>
      <c r="BL117" s="14" t="s">
        <v>119</v>
      </c>
      <c r="BM117" s="142" t="s">
        <v>508</v>
      </c>
    </row>
    <row r="118" spans="1:65" s="2" customFormat="1">
      <c r="A118" s="29"/>
      <c r="B118" s="30"/>
      <c r="C118" s="29"/>
      <c r="D118" s="144" t="s">
        <v>121</v>
      </c>
      <c r="E118" s="29"/>
      <c r="F118" s="145" t="s">
        <v>507</v>
      </c>
      <c r="G118" s="29"/>
      <c r="H118" s="29"/>
      <c r="I118" s="29"/>
      <c r="J118" s="29"/>
      <c r="K118" s="29"/>
      <c r="L118" s="30"/>
      <c r="M118" s="147"/>
      <c r="N118" s="148"/>
      <c r="O118" s="55"/>
      <c r="P118" s="55"/>
      <c r="Q118" s="55"/>
      <c r="R118" s="55"/>
      <c r="S118" s="55"/>
      <c r="T118" s="56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121</v>
      </c>
      <c r="AU118" s="14" t="s">
        <v>72</v>
      </c>
    </row>
    <row r="119" spans="1:65" s="2" customFormat="1" ht="14.45" customHeight="1">
      <c r="A119" s="29"/>
      <c r="B119" s="128"/>
      <c r="C119" s="129" t="s">
        <v>82</v>
      </c>
      <c r="D119" s="129" t="s">
        <v>113</v>
      </c>
      <c r="E119" s="130" t="s">
        <v>509</v>
      </c>
      <c r="F119" s="131" t="s">
        <v>510</v>
      </c>
      <c r="G119" s="132" t="s">
        <v>132</v>
      </c>
      <c r="H119" s="133">
        <v>4000</v>
      </c>
      <c r="I119" s="135">
        <v>110</v>
      </c>
      <c r="J119" s="135">
        <f>ROUND(I119*H119,2)</f>
        <v>440000</v>
      </c>
      <c r="K119" s="136"/>
      <c r="L119" s="137"/>
      <c r="M119" s="138" t="s">
        <v>1</v>
      </c>
      <c r="N119" s="139" t="s">
        <v>37</v>
      </c>
      <c r="O119" s="55"/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2" t="s">
        <v>117</v>
      </c>
      <c r="AT119" s="142" t="s">
        <v>113</v>
      </c>
      <c r="AU119" s="142" t="s">
        <v>72</v>
      </c>
      <c r="AY119" s="14" t="s">
        <v>118</v>
      </c>
      <c r="BE119" s="143">
        <f>IF(N119="základní",J119,0)</f>
        <v>440000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4" t="s">
        <v>80</v>
      </c>
      <c r="BK119" s="143">
        <f>ROUND(I119*H119,2)</f>
        <v>440000</v>
      </c>
      <c r="BL119" s="14" t="s">
        <v>119</v>
      </c>
      <c r="BM119" s="142" t="s">
        <v>511</v>
      </c>
    </row>
    <row r="120" spans="1:65" s="2" customFormat="1">
      <c r="A120" s="29"/>
      <c r="B120" s="30"/>
      <c r="C120" s="29"/>
      <c r="D120" s="144" t="s">
        <v>121</v>
      </c>
      <c r="E120" s="29"/>
      <c r="F120" s="145" t="s">
        <v>510</v>
      </c>
      <c r="G120" s="29"/>
      <c r="H120" s="29"/>
      <c r="I120" s="29"/>
      <c r="J120" s="29"/>
      <c r="K120" s="29"/>
      <c r="L120" s="30"/>
      <c r="M120" s="147"/>
      <c r="N120" s="148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121</v>
      </c>
      <c r="AU120" s="14" t="s">
        <v>72</v>
      </c>
    </row>
    <row r="121" spans="1:65" s="2" customFormat="1" ht="14.45" customHeight="1">
      <c r="A121" s="29"/>
      <c r="B121" s="128"/>
      <c r="C121" s="129" t="s">
        <v>126</v>
      </c>
      <c r="D121" s="129" t="s">
        <v>113</v>
      </c>
      <c r="E121" s="130" t="s">
        <v>512</v>
      </c>
      <c r="F121" s="131" t="s">
        <v>513</v>
      </c>
      <c r="G121" s="132" t="s">
        <v>137</v>
      </c>
      <c r="H121" s="133">
        <v>12200</v>
      </c>
      <c r="I121" s="135">
        <v>30.1</v>
      </c>
      <c r="J121" s="135">
        <f>ROUND(I121*H121,2)</f>
        <v>367220</v>
      </c>
      <c r="K121" s="136"/>
      <c r="L121" s="137"/>
      <c r="M121" s="138" t="s">
        <v>1</v>
      </c>
      <c r="N121" s="139" t="s">
        <v>37</v>
      </c>
      <c r="O121" s="55"/>
      <c r="P121" s="140">
        <f>O121*H121</f>
        <v>0</v>
      </c>
      <c r="Q121" s="140">
        <v>6.9999999999999994E-5</v>
      </c>
      <c r="R121" s="140">
        <f>Q121*H121</f>
        <v>0.85399999999999987</v>
      </c>
      <c r="S121" s="140">
        <v>0</v>
      </c>
      <c r="T121" s="14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2" t="s">
        <v>117</v>
      </c>
      <c r="AT121" s="142" t="s">
        <v>113</v>
      </c>
      <c r="AU121" s="142" t="s">
        <v>72</v>
      </c>
      <c r="AY121" s="14" t="s">
        <v>118</v>
      </c>
      <c r="BE121" s="143">
        <f>IF(N121="základní",J121,0)</f>
        <v>367220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4" t="s">
        <v>80</v>
      </c>
      <c r="BK121" s="143">
        <f>ROUND(I121*H121,2)</f>
        <v>367220</v>
      </c>
      <c r="BL121" s="14" t="s">
        <v>119</v>
      </c>
      <c r="BM121" s="142" t="s">
        <v>514</v>
      </c>
    </row>
    <row r="122" spans="1:65" s="2" customFormat="1">
      <c r="A122" s="29"/>
      <c r="B122" s="30"/>
      <c r="C122" s="29"/>
      <c r="D122" s="144" t="s">
        <v>121</v>
      </c>
      <c r="E122" s="29"/>
      <c r="F122" s="145" t="s">
        <v>513</v>
      </c>
      <c r="G122" s="29"/>
      <c r="H122" s="29"/>
      <c r="I122" s="29"/>
      <c r="J122" s="29"/>
      <c r="K122" s="29"/>
      <c r="L122" s="30"/>
      <c r="M122" s="147"/>
      <c r="N122" s="148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121</v>
      </c>
      <c r="AU122" s="14" t="s">
        <v>72</v>
      </c>
    </row>
    <row r="123" spans="1:65" s="2" customFormat="1" ht="14.45" customHeight="1">
      <c r="A123" s="29"/>
      <c r="B123" s="128"/>
      <c r="C123" s="129" t="s">
        <v>119</v>
      </c>
      <c r="D123" s="129" t="s">
        <v>113</v>
      </c>
      <c r="E123" s="130" t="s">
        <v>515</v>
      </c>
      <c r="F123" s="131" t="s">
        <v>516</v>
      </c>
      <c r="G123" s="132" t="s">
        <v>137</v>
      </c>
      <c r="H123" s="133">
        <v>12200</v>
      </c>
      <c r="I123" s="135">
        <v>30.3</v>
      </c>
      <c r="J123" s="135">
        <f>ROUND(I123*H123,2)</f>
        <v>369660</v>
      </c>
      <c r="K123" s="136"/>
      <c r="L123" s="137"/>
      <c r="M123" s="138" t="s">
        <v>1</v>
      </c>
      <c r="N123" s="139" t="s">
        <v>37</v>
      </c>
      <c r="O123" s="55"/>
      <c r="P123" s="140">
        <f>O123*H123</f>
        <v>0</v>
      </c>
      <c r="Q123" s="140">
        <v>4.8999999999999998E-4</v>
      </c>
      <c r="R123" s="140">
        <f>Q123*H123</f>
        <v>5.9779999999999998</v>
      </c>
      <c r="S123" s="140">
        <v>0</v>
      </c>
      <c r="T123" s="141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2" t="s">
        <v>117</v>
      </c>
      <c r="AT123" s="142" t="s">
        <v>113</v>
      </c>
      <c r="AU123" s="142" t="s">
        <v>72</v>
      </c>
      <c r="AY123" s="14" t="s">
        <v>118</v>
      </c>
      <c r="BE123" s="143">
        <f>IF(N123="základní",J123,0)</f>
        <v>369660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4" t="s">
        <v>80</v>
      </c>
      <c r="BK123" s="143">
        <f>ROUND(I123*H123,2)</f>
        <v>369660</v>
      </c>
      <c r="BL123" s="14" t="s">
        <v>119</v>
      </c>
      <c r="BM123" s="142" t="s">
        <v>517</v>
      </c>
    </row>
    <row r="124" spans="1:65" s="2" customFormat="1">
      <c r="A124" s="29"/>
      <c r="B124" s="30"/>
      <c r="C124" s="29"/>
      <c r="D124" s="144" t="s">
        <v>121</v>
      </c>
      <c r="E124" s="29"/>
      <c r="F124" s="145" t="s">
        <v>516</v>
      </c>
      <c r="G124" s="29"/>
      <c r="H124" s="29"/>
      <c r="I124" s="29"/>
      <c r="J124" s="29"/>
      <c r="K124" s="29"/>
      <c r="L124" s="30"/>
      <c r="M124" s="147"/>
      <c r="N124" s="148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121</v>
      </c>
      <c r="AU124" s="14" t="s">
        <v>72</v>
      </c>
    </row>
    <row r="125" spans="1:65" s="2" customFormat="1" ht="14.45" customHeight="1">
      <c r="A125" s="29"/>
      <c r="B125" s="128"/>
      <c r="C125" s="129" t="s">
        <v>134</v>
      </c>
      <c r="D125" s="129" t="s">
        <v>113</v>
      </c>
      <c r="E125" s="130" t="s">
        <v>518</v>
      </c>
      <c r="F125" s="131" t="s">
        <v>519</v>
      </c>
      <c r="G125" s="132" t="s">
        <v>137</v>
      </c>
      <c r="H125" s="133">
        <v>12200</v>
      </c>
      <c r="I125" s="135">
        <v>8.8000000000000007</v>
      </c>
      <c r="J125" s="135">
        <f>ROUND(I125*H125,2)</f>
        <v>107360</v>
      </c>
      <c r="K125" s="136"/>
      <c r="L125" s="137"/>
      <c r="M125" s="138" t="s">
        <v>1</v>
      </c>
      <c r="N125" s="139" t="s">
        <v>37</v>
      </c>
      <c r="O125" s="55"/>
      <c r="P125" s="140">
        <f>O125*H125</f>
        <v>0</v>
      </c>
      <c r="Q125" s="140">
        <v>1.4999999999999999E-4</v>
      </c>
      <c r="R125" s="140">
        <f>Q125*H125</f>
        <v>1.8299999999999998</v>
      </c>
      <c r="S125" s="140">
        <v>0</v>
      </c>
      <c r="T125" s="141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2" t="s">
        <v>117</v>
      </c>
      <c r="AT125" s="142" t="s">
        <v>113</v>
      </c>
      <c r="AU125" s="142" t="s">
        <v>72</v>
      </c>
      <c r="AY125" s="14" t="s">
        <v>118</v>
      </c>
      <c r="BE125" s="143">
        <f>IF(N125="základní",J125,0)</f>
        <v>107360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4" t="s">
        <v>80</v>
      </c>
      <c r="BK125" s="143">
        <f>ROUND(I125*H125,2)</f>
        <v>107360</v>
      </c>
      <c r="BL125" s="14" t="s">
        <v>119</v>
      </c>
      <c r="BM125" s="142" t="s">
        <v>520</v>
      </c>
    </row>
    <row r="126" spans="1:65" s="2" customFormat="1">
      <c r="A126" s="29"/>
      <c r="B126" s="30"/>
      <c r="C126" s="29"/>
      <c r="D126" s="144" t="s">
        <v>121</v>
      </c>
      <c r="E126" s="29"/>
      <c r="F126" s="145" t="s">
        <v>519</v>
      </c>
      <c r="G126" s="29"/>
      <c r="H126" s="29"/>
      <c r="I126" s="29"/>
      <c r="J126" s="29"/>
      <c r="K126" s="29"/>
      <c r="L126" s="30"/>
      <c r="M126" s="147"/>
      <c r="N126" s="148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121</v>
      </c>
      <c r="AU126" s="14" t="s">
        <v>72</v>
      </c>
    </row>
    <row r="127" spans="1:65" s="2" customFormat="1" ht="14.45" customHeight="1">
      <c r="A127" s="29"/>
      <c r="B127" s="128"/>
      <c r="C127" s="129" t="s">
        <v>139</v>
      </c>
      <c r="D127" s="129" t="s">
        <v>113</v>
      </c>
      <c r="E127" s="130" t="s">
        <v>521</v>
      </c>
      <c r="F127" s="131" t="s">
        <v>522</v>
      </c>
      <c r="G127" s="132" t="s">
        <v>137</v>
      </c>
      <c r="H127" s="133">
        <v>6100</v>
      </c>
      <c r="I127" s="135">
        <v>38</v>
      </c>
      <c r="J127" s="135">
        <f>ROUND(I127*H127,2)</f>
        <v>231800</v>
      </c>
      <c r="K127" s="136"/>
      <c r="L127" s="137"/>
      <c r="M127" s="138" t="s">
        <v>1</v>
      </c>
      <c r="N127" s="139" t="s">
        <v>37</v>
      </c>
      <c r="O127" s="55"/>
      <c r="P127" s="140">
        <f>O127*H127</f>
        <v>0</v>
      </c>
      <c r="Q127" s="140">
        <v>1.8000000000000001E-4</v>
      </c>
      <c r="R127" s="140">
        <f>Q127*H127</f>
        <v>1.0980000000000001</v>
      </c>
      <c r="S127" s="140">
        <v>0</v>
      </c>
      <c r="T127" s="141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2" t="s">
        <v>117</v>
      </c>
      <c r="AT127" s="142" t="s">
        <v>113</v>
      </c>
      <c r="AU127" s="142" t="s">
        <v>72</v>
      </c>
      <c r="AY127" s="14" t="s">
        <v>118</v>
      </c>
      <c r="BE127" s="143">
        <f>IF(N127="základní",J127,0)</f>
        <v>231800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4" t="s">
        <v>80</v>
      </c>
      <c r="BK127" s="143">
        <f>ROUND(I127*H127,2)</f>
        <v>231800</v>
      </c>
      <c r="BL127" s="14" t="s">
        <v>119</v>
      </c>
      <c r="BM127" s="142" t="s">
        <v>523</v>
      </c>
    </row>
    <row r="128" spans="1:65" s="2" customFormat="1">
      <c r="A128" s="29"/>
      <c r="B128" s="30"/>
      <c r="C128" s="29"/>
      <c r="D128" s="144" t="s">
        <v>121</v>
      </c>
      <c r="E128" s="29"/>
      <c r="F128" s="145" t="s">
        <v>522</v>
      </c>
      <c r="G128" s="29"/>
      <c r="H128" s="29"/>
      <c r="I128" s="29"/>
      <c r="J128" s="29"/>
      <c r="K128" s="29"/>
      <c r="L128" s="30"/>
      <c r="M128" s="147"/>
      <c r="N128" s="148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121</v>
      </c>
      <c r="AU128" s="14" t="s">
        <v>72</v>
      </c>
    </row>
    <row r="129" spans="1:65" s="2" customFormat="1" ht="14.45" customHeight="1">
      <c r="A129" s="29"/>
      <c r="B129" s="128"/>
      <c r="C129" s="129" t="s">
        <v>143</v>
      </c>
      <c r="D129" s="129" t="s">
        <v>113</v>
      </c>
      <c r="E129" s="130" t="s">
        <v>524</v>
      </c>
      <c r="F129" s="131" t="s">
        <v>525</v>
      </c>
      <c r="G129" s="132" t="s">
        <v>137</v>
      </c>
      <c r="H129" s="133">
        <v>380</v>
      </c>
      <c r="I129" s="135">
        <v>1930</v>
      </c>
      <c r="J129" s="135">
        <f>ROUND(I129*H129,2)</f>
        <v>733400</v>
      </c>
      <c r="K129" s="136"/>
      <c r="L129" s="137"/>
      <c r="M129" s="138" t="s">
        <v>1</v>
      </c>
      <c r="N129" s="139" t="s">
        <v>37</v>
      </c>
      <c r="O129" s="55"/>
      <c r="P129" s="140">
        <f>O129*H129</f>
        <v>0</v>
      </c>
      <c r="Q129" s="140">
        <v>0.252</v>
      </c>
      <c r="R129" s="140">
        <f>Q129*H129</f>
        <v>95.76</v>
      </c>
      <c r="S129" s="140">
        <v>0</v>
      </c>
      <c r="T129" s="141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2" t="s">
        <v>117</v>
      </c>
      <c r="AT129" s="142" t="s">
        <v>113</v>
      </c>
      <c r="AU129" s="142" t="s">
        <v>72</v>
      </c>
      <c r="AY129" s="14" t="s">
        <v>118</v>
      </c>
      <c r="BE129" s="143">
        <f>IF(N129="základní",J129,0)</f>
        <v>733400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4" t="s">
        <v>80</v>
      </c>
      <c r="BK129" s="143">
        <f>ROUND(I129*H129,2)</f>
        <v>733400</v>
      </c>
      <c r="BL129" s="14" t="s">
        <v>119</v>
      </c>
      <c r="BM129" s="142" t="s">
        <v>526</v>
      </c>
    </row>
    <row r="130" spans="1:65" s="2" customFormat="1">
      <c r="A130" s="29"/>
      <c r="B130" s="30"/>
      <c r="C130" s="29"/>
      <c r="D130" s="144" t="s">
        <v>121</v>
      </c>
      <c r="E130" s="29"/>
      <c r="F130" s="145" t="s">
        <v>527</v>
      </c>
      <c r="G130" s="29"/>
      <c r="H130" s="29"/>
      <c r="I130" s="29"/>
      <c r="J130" s="29"/>
      <c r="K130" s="29"/>
      <c r="L130" s="30"/>
      <c r="M130" s="147"/>
      <c r="N130" s="148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121</v>
      </c>
      <c r="AU130" s="14" t="s">
        <v>72</v>
      </c>
    </row>
    <row r="131" spans="1:65" s="2" customFormat="1" ht="14.45" customHeight="1">
      <c r="A131" s="29"/>
      <c r="B131" s="128"/>
      <c r="C131" s="129" t="s">
        <v>117</v>
      </c>
      <c r="D131" s="129" t="s">
        <v>113</v>
      </c>
      <c r="E131" s="130" t="s">
        <v>528</v>
      </c>
      <c r="F131" s="131" t="s">
        <v>529</v>
      </c>
      <c r="G131" s="132" t="s">
        <v>137</v>
      </c>
      <c r="H131" s="133">
        <v>8</v>
      </c>
      <c r="I131" s="135">
        <v>72200</v>
      </c>
      <c r="J131" s="135">
        <f>ROUND(I131*H131,2)</f>
        <v>577600</v>
      </c>
      <c r="K131" s="136"/>
      <c r="L131" s="137"/>
      <c r="M131" s="138" t="s">
        <v>1</v>
      </c>
      <c r="N131" s="139" t="s">
        <v>37</v>
      </c>
      <c r="O131" s="55"/>
      <c r="P131" s="140">
        <f>O131*H131</f>
        <v>0</v>
      </c>
      <c r="Q131" s="140">
        <v>3.70425</v>
      </c>
      <c r="R131" s="140">
        <f>Q131*H131</f>
        <v>29.634</v>
      </c>
      <c r="S131" s="140">
        <v>0</v>
      </c>
      <c r="T131" s="141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2" t="s">
        <v>117</v>
      </c>
      <c r="AT131" s="142" t="s">
        <v>113</v>
      </c>
      <c r="AU131" s="142" t="s">
        <v>72</v>
      </c>
      <c r="AY131" s="14" t="s">
        <v>118</v>
      </c>
      <c r="BE131" s="143">
        <f>IF(N131="základní",J131,0)</f>
        <v>577600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4" t="s">
        <v>80</v>
      </c>
      <c r="BK131" s="143">
        <f>ROUND(I131*H131,2)</f>
        <v>577600</v>
      </c>
      <c r="BL131" s="14" t="s">
        <v>119</v>
      </c>
      <c r="BM131" s="142" t="s">
        <v>530</v>
      </c>
    </row>
    <row r="132" spans="1:65" s="2" customFormat="1">
      <c r="A132" s="29"/>
      <c r="B132" s="30"/>
      <c r="C132" s="29"/>
      <c r="D132" s="144" t="s">
        <v>121</v>
      </c>
      <c r="E132" s="29"/>
      <c r="F132" s="145" t="s">
        <v>529</v>
      </c>
      <c r="G132" s="29"/>
      <c r="H132" s="29"/>
      <c r="I132" s="29"/>
      <c r="J132" s="29"/>
      <c r="K132" s="29"/>
      <c r="L132" s="30"/>
      <c r="M132" s="147"/>
      <c r="N132" s="148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121</v>
      </c>
      <c r="AU132" s="14" t="s">
        <v>72</v>
      </c>
    </row>
    <row r="133" spans="1:65" s="2" customFormat="1" ht="14.45" customHeight="1">
      <c r="A133" s="29"/>
      <c r="B133" s="128"/>
      <c r="C133" s="129" t="s">
        <v>150</v>
      </c>
      <c r="D133" s="129" t="s">
        <v>113</v>
      </c>
      <c r="E133" s="130" t="s">
        <v>531</v>
      </c>
      <c r="F133" s="131" t="s">
        <v>532</v>
      </c>
      <c r="G133" s="132" t="s">
        <v>137</v>
      </c>
      <c r="H133" s="133">
        <v>120</v>
      </c>
      <c r="I133" s="135">
        <v>275</v>
      </c>
      <c r="J133" s="135">
        <f>ROUND(I133*H133,2)</f>
        <v>33000</v>
      </c>
      <c r="K133" s="136"/>
      <c r="L133" s="137"/>
      <c r="M133" s="138" t="s">
        <v>1</v>
      </c>
      <c r="N133" s="139" t="s">
        <v>37</v>
      </c>
      <c r="O133" s="55"/>
      <c r="P133" s="140">
        <f>O133*H133</f>
        <v>0</v>
      </c>
      <c r="Q133" s="140">
        <v>7.4200000000000004E-3</v>
      </c>
      <c r="R133" s="140">
        <f>Q133*H133</f>
        <v>0.89040000000000008</v>
      </c>
      <c r="S133" s="140">
        <v>0</v>
      </c>
      <c r="T133" s="141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2" t="s">
        <v>117</v>
      </c>
      <c r="AT133" s="142" t="s">
        <v>113</v>
      </c>
      <c r="AU133" s="142" t="s">
        <v>72</v>
      </c>
      <c r="AY133" s="14" t="s">
        <v>118</v>
      </c>
      <c r="BE133" s="143">
        <f>IF(N133="základní",J133,0)</f>
        <v>33000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4" t="s">
        <v>80</v>
      </c>
      <c r="BK133" s="143">
        <f>ROUND(I133*H133,2)</f>
        <v>33000</v>
      </c>
      <c r="BL133" s="14" t="s">
        <v>119</v>
      </c>
      <c r="BM133" s="142" t="s">
        <v>533</v>
      </c>
    </row>
    <row r="134" spans="1:65" s="2" customFormat="1">
      <c r="A134" s="29"/>
      <c r="B134" s="30"/>
      <c r="C134" s="29"/>
      <c r="D134" s="144" t="s">
        <v>121</v>
      </c>
      <c r="E134" s="29"/>
      <c r="F134" s="145" t="s">
        <v>532</v>
      </c>
      <c r="G134" s="29"/>
      <c r="H134" s="29"/>
      <c r="I134" s="29"/>
      <c r="J134" s="29"/>
      <c r="K134" s="29"/>
      <c r="L134" s="30"/>
      <c r="M134" s="147"/>
      <c r="N134" s="148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121</v>
      </c>
      <c r="AU134" s="14" t="s">
        <v>72</v>
      </c>
    </row>
    <row r="135" spans="1:65" s="2" customFormat="1" ht="14.45" customHeight="1">
      <c r="A135" s="29"/>
      <c r="B135" s="128"/>
      <c r="C135" s="129" t="s">
        <v>157</v>
      </c>
      <c r="D135" s="129" t="s">
        <v>113</v>
      </c>
      <c r="E135" s="130" t="s">
        <v>534</v>
      </c>
      <c r="F135" s="131" t="s">
        <v>535</v>
      </c>
      <c r="G135" s="132" t="s">
        <v>137</v>
      </c>
      <c r="H135" s="133">
        <v>600</v>
      </c>
      <c r="I135" s="135">
        <v>31.5</v>
      </c>
      <c r="J135" s="135">
        <f>ROUND(I135*H135,2)</f>
        <v>18900</v>
      </c>
      <c r="K135" s="136"/>
      <c r="L135" s="137"/>
      <c r="M135" s="138" t="s">
        <v>1</v>
      </c>
      <c r="N135" s="139" t="s">
        <v>37</v>
      </c>
      <c r="O135" s="55"/>
      <c r="P135" s="140">
        <f>O135*H135</f>
        <v>0</v>
      </c>
      <c r="Q135" s="140">
        <v>5.1999999999999995E-4</v>
      </c>
      <c r="R135" s="140">
        <f>Q135*H135</f>
        <v>0.312</v>
      </c>
      <c r="S135" s="140">
        <v>0</v>
      </c>
      <c r="T135" s="141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2" t="s">
        <v>117</v>
      </c>
      <c r="AT135" s="142" t="s">
        <v>113</v>
      </c>
      <c r="AU135" s="142" t="s">
        <v>72</v>
      </c>
      <c r="AY135" s="14" t="s">
        <v>118</v>
      </c>
      <c r="BE135" s="143">
        <f>IF(N135="základní",J135,0)</f>
        <v>18900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4" t="s">
        <v>80</v>
      </c>
      <c r="BK135" s="143">
        <f>ROUND(I135*H135,2)</f>
        <v>18900</v>
      </c>
      <c r="BL135" s="14" t="s">
        <v>119</v>
      </c>
      <c r="BM135" s="142" t="s">
        <v>536</v>
      </c>
    </row>
    <row r="136" spans="1:65" s="2" customFormat="1">
      <c r="A136" s="29"/>
      <c r="B136" s="30"/>
      <c r="C136" s="29"/>
      <c r="D136" s="144" t="s">
        <v>121</v>
      </c>
      <c r="E136" s="29"/>
      <c r="F136" s="145" t="s">
        <v>535</v>
      </c>
      <c r="G136" s="29"/>
      <c r="H136" s="29"/>
      <c r="I136" s="29"/>
      <c r="J136" s="29"/>
      <c r="K136" s="29"/>
      <c r="L136" s="30"/>
      <c r="M136" s="147"/>
      <c r="N136" s="148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121</v>
      </c>
      <c r="AU136" s="14" t="s">
        <v>72</v>
      </c>
    </row>
    <row r="137" spans="1:65" s="2" customFormat="1" ht="14.45" customHeight="1">
      <c r="A137" s="29"/>
      <c r="B137" s="128"/>
      <c r="C137" s="129" t="s">
        <v>164</v>
      </c>
      <c r="D137" s="129" t="s">
        <v>113</v>
      </c>
      <c r="E137" s="130" t="s">
        <v>537</v>
      </c>
      <c r="F137" s="131" t="s">
        <v>538</v>
      </c>
      <c r="G137" s="132" t="s">
        <v>137</v>
      </c>
      <c r="H137" s="133">
        <v>320</v>
      </c>
      <c r="I137" s="135">
        <v>36.5</v>
      </c>
      <c r="J137" s="135">
        <f>ROUND(I137*H137,2)</f>
        <v>11680</v>
      </c>
      <c r="K137" s="136"/>
      <c r="L137" s="137"/>
      <c r="M137" s="138" t="s">
        <v>1</v>
      </c>
      <c r="N137" s="139" t="s">
        <v>37</v>
      </c>
      <c r="O137" s="55"/>
      <c r="P137" s="140">
        <f>O137*H137</f>
        <v>0</v>
      </c>
      <c r="Q137" s="140">
        <v>5.6999999999999998E-4</v>
      </c>
      <c r="R137" s="140">
        <f>Q137*H137</f>
        <v>0.18240000000000001</v>
      </c>
      <c r="S137" s="140">
        <v>0</v>
      </c>
      <c r="T137" s="141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2" t="s">
        <v>117</v>
      </c>
      <c r="AT137" s="142" t="s">
        <v>113</v>
      </c>
      <c r="AU137" s="142" t="s">
        <v>72</v>
      </c>
      <c r="AY137" s="14" t="s">
        <v>118</v>
      </c>
      <c r="BE137" s="143">
        <f>IF(N137="základní",J137,0)</f>
        <v>11680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4" t="s">
        <v>80</v>
      </c>
      <c r="BK137" s="143">
        <f>ROUND(I137*H137,2)</f>
        <v>11680</v>
      </c>
      <c r="BL137" s="14" t="s">
        <v>119</v>
      </c>
      <c r="BM137" s="142" t="s">
        <v>539</v>
      </c>
    </row>
    <row r="138" spans="1:65" s="2" customFormat="1">
      <c r="A138" s="29"/>
      <c r="B138" s="30"/>
      <c r="C138" s="29"/>
      <c r="D138" s="144" t="s">
        <v>121</v>
      </c>
      <c r="E138" s="29"/>
      <c r="F138" s="145" t="s">
        <v>538</v>
      </c>
      <c r="G138" s="29"/>
      <c r="H138" s="29"/>
      <c r="I138" s="29"/>
      <c r="J138" s="29"/>
      <c r="K138" s="29"/>
      <c r="L138" s="30"/>
      <c r="M138" s="147"/>
      <c r="N138" s="148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121</v>
      </c>
      <c r="AU138" s="14" t="s">
        <v>72</v>
      </c>
    </row>
    <row r="139" spans="1:65" s="2" customFormat="1" ht="24.2" customHeight="1">
      <c r="A139" s="29"/>
      <c r="B139" s="128"/>
      <c r="C139" s="129" t="s">
        <v>169</v>
      </c>
      <c r="D139" s="129" t="s">
        <v>113</v>
      </c>
      <c r="E139" s="130" t="s">
        <v>540</v>
      </c>
      <c r="F139" s="131" t="s">
        <v>541</v>
      </c>
      <c r="G139" s="132" t="s">
        <v>137</v>
      </c>
      <c r="H139" s="133">
        <v>120</v>
      </c>
      <c r="I139" s="135">
        <v>8</v>
      </c>
      <c r="J139" s="135">
        <f>ROUND(I139*H139,2)</f>
        <v>960</v>
      </c>
      <c r="K139" s="136"/>
      <c r="L139" s="137"/>
      <c r="M139" s="138" t="s">
        <v>1</v>
      </c>
      <c r="N139" s="139" t="s">
        <v>37</v>
      </c>
      <c r="O139" s="55"/>
      <c r="P139" s="140">
        <f>O139*H139</f>
        <v>0</v>
      </c>
      <c r="Q139" s="140">
        <v>9.0000000000000006E-5</v>
      </c>
      <c r="R139" s="140">
        <f>Q139*H139</f>
        <v>1.0800000000000001E-2</v>
      </c>
      <c r="S139" s="140">
        <v>0</v>
      </c>
      <c r="T139" s="141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2" t="s">
        <v>117</v>
      </c>
      <c r="AT139" s="142" t="s">
        <v>113</v>
      </c>
      <c r="AU139" s="142" t="s">
        <v>72</v>
      </c>
      <c r="AY139" s="14" t="s">
        <v>118</v>
      </c>
      <c r="BE139" s="143">
        <f>IF(N139="základní",J139,0)</f>
        <v>960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4" t="s">
        <v>80</v>
      </c>
      <c r="BK139" s="143">
        <f>ROUND(I139*H139,2)</f>
        <v>960</v>
      </c>
      <c r="BL139" s="14" t="s">
        <v>119</v>
      </c>
      <c r="BM139" s="142" t="s">
        <v>542</v>
      </c>
    </row>
    <row r="140" spans="1:65" s="2" customFormat="1">
      <c r="A140" s="29"/>
      <c r="B140" s="30"/>
      <c r="C140" s="29"/>
      <c r="D140" s="144" t="s">
        <v>121</v>
      </c>
      <c r="E140" s="29"/>
      <c r="F140" s="145" t="s">
        <v>541</v>
      </c>
      <c r="G140" s="29"/>
      <c r="H140" s="29"/>
      <c r="I140" s="29"/>
      <c r="J140" s="29"/>
      <c r="K140" s="29"/>
      <c r="L140" s="30"/>
      <c r="M140" s="147"/>
      <c r="N140" s="148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121</v>
      </c>
      <c r="AU140" s="14" t="s">
        <v>72</v>
      </c>
    </row>
    <row r="141" spans="1:65" s="2" customFormat="1" ht="14.45" customHeight="1">
      <c r="A141" s="29"/>
      <c r="B141" s="128"/>
      <c r="C141" s="129" t="s">
        <v>175</v>
      </c>
      <c r="D141" s="129" t="s">
        <v>113</v>
      </c>
      <c r="E141" s="130" t="s">
        <v>543</v>
      </c>
      <c r="F141" s="131" t="s">
        <v>544</v>
      </c>
      <c r="G141" s="132" t="s">
        <v>161</v>
      </c>
      <c r="H141" s="133">
        <v>5</v>
      </c>
      <c r="I141" s="135">
        <v>180</v>
      </c>
      <c r="J141" s="135">
        <f>ROUND(I141*H141,2)</f>
        <v>900</v>
      </c>
      <c r="K141" s="136"/>
      <c r="L141" s="137"/>
      <c r="M141" s="138" t="s">
        <v>1</v>
      </c>
      <c r="N141" s="139" t="s">
        <v>37</v>
      </c>
      <c r="O141" s="55"/>
      <c r="P141" s="140">
        <f>O141*H141</f>
        <v>0</v>
      </c>
      <c r="Q141" s="140">
        <v>1E-3</v>
      </c>
      <c r="R141" s="140">
        <f>Q141*H141</f>
        <v>5.0000000000000001E-3</v>
      </c>
      <c r="S141" s="140">
        <v>0</v>
      </c>
      <c r="T141" s="141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2" t="s">
        <v>117</v>
      </c>
      <c r="AT141" s="142" t="s">
        <v>113</v>
      </c>
      <c r="AU141" s="142" t="s">
        <v>72</v>
      </c>
      <c r="AY141" s="14" t="s">
        <v>118</v>
      </c>
      <c r="BE141" s="143">
        <f>IF(N141="základní",J141,0)</f>
        <v>900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4" t="s">
        <v>80</v>
      </c>
      <c r="BK141" s="143">
        <f>ROUND(I141*H141,2)</f>
        <v>900</v>
      </c>
      <c r="BL141" s="14" t="s">
        <v>119</v>
      </c>
      <c r="BM141" s="142" t="s">
        <v>545</v>
      </c>
    </row>
    <row r="142" spans="1:65" s="2" customFormat="1">
      <c r="A142" s="29"/>
      <c r="B142" s="30"/>
      <c r="C142" s="29"/>
      <c r="D142" s="144" t="s">
        <v>121</v>
      </c>
      <c r="E142" s="29"/>
      <c r="F142" s="145" t="s">
        <v>544</v>
      </c>
      <c r="G142" s="29"/>
      <c r="H142" s="29"/>
      <c r="I142" s="29"/>
      <c r="J142" s="29"/>
      <c r="K142" s="29"/>
      <c r="L142" s="30"/>
      <c r="M142" s="147"/>
      <c r="N142" s="148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121</v>
      </c>
      <c r="AU142" s="14" t="s">
        <v>72</v>
      </c>
    </row>
    <row r="143" spans="1:65" s="2" customFormat="1" ht="14.45" customHeight="1">
      <c r="A143" s="29"/>
      <c r="B143" s="128"/>
      <c r="C143" s="129" t="s">
        <v>180</v>
      </c>
      <c r="D143" s="129" t="s">
        <v>113</v>
      </c>
      <c r="E143" s="130" t="s">
        <v>546</v>
      </c>
      <c r="F143" s="131" t="s">
        <v>547</v>
      </c>
      <c r="G143" s="132" t="s">
        <v>137</v>
      </c>
      <c r="H143" s="133">
        <v>13200</v>
      </c>
      <c r="I143" s="135">
        <v>9.5</v>
      </c>
      <c r="J143" s="135">
        <f>ROUND(I143*H143,2)</f>
        <v>125400</v>
      </c>
      <c r="K143" s="136"/>
      <c r="L143" s="137"/>
      <c r="M143" s="138" t="s">
        <v>1</v>
      </c>
      <c r="N143" s="139" t="s">
        <v>37</v>
      </c>
      <c r="O143" s="55"/>
      <c r="P143" s="140">
        <f>O143*H143</f>
        <v>0</v>
      </c>
      <c r="Q143" s="140">
        <v>9.0000000000000006E-5</v>
      </c>
      <c r="R143" s="140">
        <f>Q143*H143</f>
        <v>1.1880000000000002</v>
      </c>
      <c r="S143" s="140">
        <v>0</v>
      </c>
      <c r="T143" s="141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2" t="s">
        <v>117</v>
      </c>
      <c r="AT143" s="142" t="s">
        <v>113</v>
      </c>
      <c r="AU143" s="142" t="s">
        <v>72</v>
      </c>
      <c r="AY143" s="14" t="s">
        <v>118</v>
      </c>
      <c r="BE143" s="143">
        <f>IF(N143="základní",J143,0)</f>
        <v>125400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4" t="s">
        <v>80</v>
      </c>
      <c r="BK143" s="143">
        <f>ROUND(I143*H143,2)</f>
        <v>125400</v>
      </c>
      <c r="BL143" s="14" t="s">
        <v>119</v>
      </c>
      <c r="BM143" s="142" t="s">
        <v>548</v>
      </c>
    </row>
    <row r="144" spans="1:65" s="2" customFormat="1">
      <c r="A144" s="29"/>
      <c r="B144" s="30"/>
      <c r="C144" s="29"/>
      <c r="D144" s="144" t="s">
        <v>121</v>
      </c>
      <c r="E144" s="29"/>
      <c r="F144" s="145" t="s">
        <v>547</v>
      </c>
      <c r="G144" s="29"/>
      <c r="H144" s="29"/>
      <c r="I144" s="29"/>
      <c r="J144" s="29"/>
      <c r="K144" s="29"/>
      <c r="L144" s="30"/>
      <c r="M144" s="147"/>
      <c r="N144" s="148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121</v>
      </c>
      <c r="AU144" s="14" t="s">
        <v>72</v>
      </c>
    </row>
    <row r="145" spans="1:65" s="2" customFormat="1" ht="24.2" customHeight="1">
      <c r="A145" s="29"/>
      <c r="B145" s="128"/>
      <c r="C145" s="129" t="s">
        <v>8</v>
      </c>
      <c r="D145" s="129" t="s">
        <v>113</v>
      </c>
      <c r="E145" s="130" t="s">
        <v>549</v>
      </c>
      <c r="F145" s="131" t="s">
        <v>550</v>
      </c>
      <c r="G145" s="132" t="s">
        <v>137</v>
      </c>
      <c r="H145" s="133">
        <v>20</v>
      </c>
      <c r="I145" s="135">
        <v>2250</v>
      </c>
      <c r="J145" s="135">
        <f>ROUND(I145*H145,2)</f>
        <v>45000</v>
      </c>
      <c r="K145" s="136"/>
      <c r="L145" s="137"/>
      <c r="M145" s="138" t="s">
        <v>1</v>
      </c>
      <c r="N145" s="139" t="s">
        <v>37</v>
      </c>
      <c r="O145" s="55"/>
      <c r="P145" s="140">
        <f>O145*H145</f>
        <v>0</v>
      </c>
      <c r="Q145" s="140">
        <v>0.10299999999999999</v>
      </c>
      <c r="R145" s="140">
        <f>Q145*H145</f>
        <v>2.06</v>
      </c>
      <c r="S145" s="140">
        <v>0</v>
      </c>
      <c r="T145" s="141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2" t="s">
        <v>117</v>
      </c>
      <c r="AT145" s="142" t="s">
        <v>113</v>
      </c>
      <c r="AU145" s="142" t="s">
        <v>72</v>
      </c>
      <c r="AY145" s="14" t="s">
        <v>118</v>
      </c>
      <c r="BE145" s="143">
        <f>IF(N145="základní",J145,0)</f>
        <v>45000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4" t="s">
        <v>80</v>
      </c>
      <c r="BK145" s="143">
        <f>ROUND(I145*H145,2)</f>
        <v>45000</v>
      </c>
      <c r="BL145" s="14" t="s">
        <v>119</v>
      </c>
      <c r="BM145" s="142" t="s">
        <v>551</v>
      </c>
    </row>
    <row r="146" spans="1:65" s="2" customFormat="1">
      <c r="A146" s="29"/>
      <c r="B146" s="30"/>
      <c r="C146" s="29"/>
      <c r="D146" s="144" t="s">
        <v>121</v>
      </c>
      <c r="E146" s="29"/>
      <c r="F146" s="145" t="s">
        <v>550</v>
      </c>
      <c r="G146" s="29"/>
      <c r="H146" s="29"/>
      <c r="I146" s="29"/>
      <c r="J146" s="29"/>
      <c r="K146" s="29"/>
      <c r="L146" s="30"/>
      <c r="M146" s="147"/>
      <c r="N146" s="148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121</v>
      </c>
      <c r="AU146" s="14" t="s">
        <v>72</v>
      </c>
    </row>
    <row r="147" spans="1:65" s="2" customFormat="1" ht="14.45" customHeight="1">
      <c r="A147" s="29"/>
      <c r="B147" s="128"/>
      <c r="C147" s="129" t="s">
        <v>189</v>
      </c>
      <c r="D147" s="129" t="s">
        <v>113</v>
      </c>
      <c r="E147" s="130" t="s">
        <v>552</v>
      </c>
      <c r="F147" s="131" t="s">
        <v>553</v>
      </c>
      <c r="G147" s="132" t="s">
        <v>124</v>
      </c>
      <c r="H147" s="133">
        <v>6.5</v>
      </c>
      <c r="I147" s="135">
        <v>24500</v>
      </c>
      <c r="J147" s="135">
        <f>ROUND(I147*H147,2)</f>
        <v>159250</v>
      </c>
      <c r="K147" s="136"/>
      <c r="L147" s="137"/>
      <c r="M147" s="138" t="s">
        <v>1</v>
      </c>
      <c r="N147" s="139" t="s">
        <v>37</v>
      </c>
      <c r="O147" s="55"/>
      <c r="P147" s="140">
        <f>O147*H147</f>
        <v>0</v>
      </c>
      <c r="Q147" s="140">
        <v>0.95499999999999996</v>
      </c>
      <c r="R147" s="140">
        <f>Q147*H147</f>
        <v>6.2074999999999996</v>
      </c>
      <c r="S147" s="140">
        <v>0</v>
      </c>
      <c r="T147" s="141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2" t="s">
        <v>117</v>
      </c>
      <c r="AT147" s="142" t="s">
        <v>113</v>
      </c>
      <c r="AU147" s="142" t="s">
        <v>72</v>
      </c>
      <c r="AY147" s="14" t="s">
        <v>118</v>
      </c>
      <c r="BE147" s="143">
        <f>IF(N147="základní",J147,0)</f>
        <v>159250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4" t="s">
        <v>80</v>
      </c>
      <c r="BK147" s="143">
        <f>ROUND(I147*H147,2)</f>
        <v>159250</v>
      </c>
      <c r="BL147" s="14" t="s">
        <v>119</v>
      </c>
      <c r="BM147" s="142" t="s">
        <v>554</v>
      </c>
    </row>
    <row r="148" spans="1:65" s="2" customFormat="1">
      <c r="A148" s="29"/>
      <c r="B148" s="30"/>
      <c r="C148" s="29"/>
      <c r="D148" s="144" t="s">
        <v>121</v>
      </c>
      <c r="E148" s="29"/>
      <c r="F148" s="145" t="s">
        <v>553</v>
      </c>
      <c r="G148" s="29"/>
      <c r="H148" s="29"/>
      <c r="I148" s="29"/>
      <c r="J148" s="29"/>
      <c r="K148" s="29"/>
      <c r="L148" s="30"/>
      <c r="M148" s="147"/>
      <c r="N148" s="148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121</v>
      </c>
      <c r="AU148" s="14" t="s">
        <v>72</v>
      </c>
    </row>
    <row r="149" spans="1:65" s="2" customFormat="1" ht="24.2" customHeight="1">
      <c r="A149" s="29"/>
      <c r="B149" s="128"/>
      <c r="C149" s="129" t="s">
        <v>194</v>
      </c>
      <c r="D149" s="129" t="s">
        <v>113</v>
      </c>
      <c r="E149" s="130" t="s">
        <v>555</v>
      </c>
      <c r="F149" s="131" t="s">
        <v>556</v>
      </c>
      <c r="G149" s="132" t="s">
        <v>137</v>
      </c>
      <c r="H149" s="133">
        <v>1</v>
      </c>
      <c r="I149" s="135">
        <v>26400</v>
      </c>
      <c r="J149" s="135">
        <f>ROUND(I149*H149,2)</f>
        <v>26400</v>
      </c>
      <c r="K149" s="136"/>
      <c r="L149" s="137"/>
      <c r="M149" s="138" t="s">
        <v>1</v>
      </c>
      <c r="N149" s="139" t="s">
        <v>37</v>
      </c>
      <c r="O149" s="55"/>
      <c r="P149" s="140">
        <f>O149*H149</f>
        <v>0</v>
      </c>
      <c r="Q149" s="140">
        <v>11.4</v>
      </c>
      <c r="R149" s="140">
        <f>Q149*H149</f>
        <v>11.4</v>
      </c>
      <c r="S149" s="140">
        <v>0</v>
      </c>
      <c r="T149" s="141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2" t="s">
        <v>117</v>
      </c>
      <c r="AT149" s="142" t="s">
        <v>113</v>
      </c>
      <c r="AU149" s="142" t="s">
        <v>72</v>
      </c>
      <c r="AY149" s="14" t="s">
        <v>118</v>
      </c>
      <c r="BE149" s="143">
        <f>IF(N149="základní",J149,0)</f>
        <v>26400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4" t="s">
        <v>80</v>
      </c>
      <c r="BK149" s="143">
        <f>ROUND(I149*H149,2)</f>
        <v>26400</v>
      </c>
      <c r="BL149" s="14" t="s">
        <v>119</v>
      </c>
      <c r="BM149" s="142" t="s">
        <v>557</v>
      </c>
    </row>
    <row r="150" spans="1:65" s="2" customFormat="1" ht="19.5">
      <c r="A150" s="29"/>
      <c r="B150" s="30"/>
      <c r="C150" s="29"/>
      <c r="D150" s="144" t="s">
        <v>121</v>
      </c>
      <c r="E150" s="29"/>
      <c r="F150" s="145" t="s">
        <v>556</v>
      </c>
      <c r="G150" s="29"/>
      <c r="H150" s="29"/>
      <c r="I150" s="146"/>
      <c r="J150" s="29"/>
      <c r="K150" s="29"/>
      <c r="L150" s="30"/>
      <c r="M150" s="172"/>
      <c r="N150" s="173"/>
      <c r="O150" s="174"/>
      <c r="P150" s="174"/>
      <c r="Q150" s="174"/>
      <c r="R150" s="174"/>
      <c r="S150" s="174"/>
      <c r="T150" s="175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121</v>
      </c>
      <c r="AU150" s="14" t="s">
        <v>72</v>
      </c>
    </row>
    <row r="151" spans="1:65" s="2" customFormat="1" ht="6.95" customHeight="1">
      <c r="A151" s="29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30"/>
      <c r="M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</row>
  </sheetData>
  <autoFilter ref="C115:K15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železniční svršek</vt:lpstr>
      <vt:lpstr>SO 02 - VON</vt:lpstr>
      <vt:lpstr>SO 03 - Materiál dodávaný...</vt:lpstr>
      <vt:lpstr>'Rekapitulace stavby'!Názvy_tisku</vt:lpstr>
      <vt:lpstr>'SO 01 - železniční svršek'!Názvy_tisku</vt:lpstr>
      <vt:lpstr>'SO 02 - VON'!Názvy_tisku</vt:lpstr>
      <vt:lpstr>'SO 03 - Materiál dodávaný...'!Názvy_tisku</vt:lpstr>
      <vt:lpstr>'Rekapitulace stavby'!Oblast_tisku</vt:lpstr>
      <vt:lpstr>'SO 01 - železniční svršek'!Oblast_tisku</vt:lpstr>
      <vt:lpstr>'SO 02 - VON'!Oblast_tisku</vt:lpstr>
      <vt:lpstr>'SO 03 - Materiál dodávaný...'!Oblast_tisku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2020-08-14T15:59:28Z</dcterms:created>
  <dcterms:modified xsi:type="dcterms:W3CDTF">2020-08-20T09:38:53Z</dcterms:modified>
</cp:coreProperties>
</file>